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ЭтаКнига"/>
  <bookViews>
    <workbookView windowWidth="28800" windowHeight="11700"/>
  </bookViews>
  <sheets>
    <sheet name="2025 год" sheetId="2" r:id="rId1"/>
  </sheets>
  <externalReferences>
    <externalReference r:id="rId2"/>
    <externalReference r:id="rId3"/>
  </externalReferences>
  <definedNames>
    <definedName name="Акцизы" localSheetId="0">'[1]акт сверки - старый'!#REF!</definedName>
    <definedName name="Акцизы">'[1]акт сверки - старый'!#REF!</definedName>
    <definedName name="Акцизы1" localSheetId="0">'[2]акт сверки - старый'!#REF!</definedName>
    <definedName name="Акцизы1">'[2]акт сверки - старый'!#REF!</definedName>
    <definedName name="_xlnm.Print_Titles" localSheetId="0">'2025 год'!$10:$12</definedName>
    <definedName name="_xlnm.Print_Area" localSheetId="0">'2025 год'!$A$1:$P$263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403-4</author>
  </authors>
  <commentList>
    <comment ref="H149" authorId="0">
      <text>
        <r>
          <rPr>
            <b/>
            <sz val="8"/>
            <rFont val="Tahoma"/>
            <charset val="204"/>
          </rPr>
          <t>403-4:</t>
        </r>
        <r>
          <rPr>
            <sz val="8"/>
            <rFont val="Tahoma"/>
            <charset val="204"/>
          </rPr>
          <t xml:space="preserve">
</t>
        </r>
        <r>
          <rPr>
            <sz val="10"/>
            <rFont val="Tahoma"/>
            <charset val="134"/>
          </rPr>
          <t>20000 бюджетные учреждения</t>
        </r>
      </text>
    </comment>
  </commentList>
</comments>
</file>

<file path=xl/sharedStrings.xml><?xml version="1.0" encoding="utf-8"?>
<sst xmlns="http://schemas.openxmlformats.org/spreadsheetml/2006/main" count="502" uniqueCount="489">
  <si>
    <t xml:space="preserve">                                                                             </t>
  </si>
  <si>
    <t>Приложение № 1</t>
  </si>
  <si>
    <t>к решению Воронежской</t>
  </si>
  <si>
    <t xml:space="preserve">городской Думы </t>
  </si>
  <si>
    <t>от 27.05.2026 № 232-VI</t>
  </si>
  <si>
    <t>ДОХОДЫ  И РАСХОДЫ БЮДЖЕТА  ГОРОДСКОГО  ОКРУГА  ГОРОД  ВОРОНЕЖ  ЗА 2025 ГОД</t>
  </si>
  <si>
    <t>тыс. рублей</t>
  </si>
  <si>
    <t>Код бюджетной классификации РФ</t>
  </si>
  <si>
    <t xml:space="preserve">НАИМЕНОВАНИЕ </t>
  </si>
  <si>
    <t>План
 2025 год</t>
  </si>
  <si>
    <t>% исполнения</t>
  </si>
  <si>
    <t>Прогноз бюджета города на 2005 год</t>
  </si>
  <si>
    <t>Факт
 2025 год</t>
  </si>
  <si>
    <t>Процент исполнения</t>
  </si>
  <si>
    <t>Контингент</t>
  </si>
  <si>
    <t>В условиях 2004 года</t>
  </si>
  <si>
    <t>В условиях 2005 года</t>
  </si>
  <si>
    <t>Отклонения</t>
  </si>
  <si>
    <t>Норматив</t>
  </si>
  <si>
    <t>Норматив в субъект</t>
  </si>
  <si>
    <t>1 00 00000 00 0000 000</t>
  </si>
  <si>
    <t>НАЛОГОВЫЕ И НЕНАЛОГОВЫЕ ДОХОДЫ</t>
  </si>
  <si>
    <t xml:space="preserve">1 01 00000 00 0000 000 </t>
  </si>
  <si>
    <t>НАЛОГИ  НА  ПРИБЫЛЬ,  ДОХОДЫ</t>
  </si>
  <si>
    <t xml:space="preserve">1 01 01000 00 0000 000 </t>
  </si>
  <si>
    <t>Налог на прибыль организаций</t>
  </si>
  <si>
    <t xml:space="preserve">1 01 01010 00 0000 000 </t>
  </si>
  <si>
    <t>Налог на прибыль организаций, зачисляемый в бюджеты бюджетной системы Российской Федерации по сооответствующим ставкам</t>
  </si>
  <si>
    <t xml:space="preserve">1 01 01012 02 0000 000 </t>
  </si>
  <si>
    <t>Налог на прибыль организаций, зачисляемый в бюджеты субъектов Российской Федерации</t>
  </si>
  <si>
    <t>1 01 02000 01 0000 110</t>
  </si>
  <si>
    <t>Налог на доходы физических лиц</t>
  </si>
  <si>
    <t>1 01 02010 01 0000 110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</si>
  <si>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</si>
  <si>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</si>
  <si>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</si>
  <si>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1 01 02021 01 0000 110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</si>
  <si>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</si>
  <si>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1 01 02022 01 0000 110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</si>
  <si>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</si>
  <si>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1 01 02023 01 0000 110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</si>
  <si>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</si>
  <si>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1 01 02024 01 0000 110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</si>
  <si>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</si>
  <si>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1 01 02030 01 0000 110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</si>
  <si>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</si>
  <si>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1 01 02050 01 0000 110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</si>
  <si>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</si>
  <si>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1 01 02080 01 0000 110</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</si>
  <si>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t>
  </si>
  <si>
    <t>1 01 02100 01 0000 110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</si>
  <si>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</si>
  <si>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</si>
  <si>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</si>
  <si>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1 01 02140 01 0000 110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</si>
  <si>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</si>
  <si>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1 01 02150 01 0000 110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</si>
  <si>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</si>
  <si>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1 01 02160 01 0000 110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</si>
  <si>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</si>
  <si>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1 01 02170 01 0000 110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</si>
  <si>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</si>
  <si>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1 01 02180 01 0000 110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</si>
  <si>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</si>
  <si>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1 01 02200 01 0000 110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</si>
  <si>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</si>
  <si>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1 01 02210 01 0000 110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</si>
  <si>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</si>
  <si>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1 01 02220 01 0000 110</t>
  </si>
  <si>
    <t>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за налоговые периоды после 1 января 2025 года</t>
  </si>
  <si>
    <t>1 03 00000 00 0000 000</t>
  </si>
  <si>
    <t>НАЛОГИ НА ТОВАРЫ (РАБОТЫ, УСЛУГИ), РЕАЛИЗУЕМЫЕ НА ТЕРРИТОРИИ РФ</t>
  </si>
  <si>
    <t>1 03 02000 01 0000 110</t>
  </si>
  <si>
    <t>Акцизы по подакцизным товарам (продукции), производимым на территории Российской Федерации</t>
  </si>
  <si>
    <t>1 03 02231 01 0000 110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</si>
  <si>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</si>
  <si>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1 03 02241 01 0000 110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</si>
  <si>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</si>
  <si>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1 03 02251 01 0000 110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</si>
  <si>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</si>
  <si>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1 03 02261 01 0000 110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</si>
  <si>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</si>
  <si>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1 03 03000 01 0000 110</t>
  </si>
  <si>
    <t>Туристический налог</t>
  </si>
  <si>
    <t>1 05 00000 02 0000 000</t>
  </si>
  <si>
    <t>НАЛОГИ  НА  СОВОКУПНЫЙ  ДОХОД</t>
  </si>
  <si>
    <t>1 05 01000 00 0000 000</t>
  </si>
  <si>
    <t>Налог, взимаемый в связи с применением упрощенной системы налогообложения</t>
  </si>
  <si>
    <t>1 05 01010 00 0000 000</t>
  </si>
  <si>
    <t>Налог, взимаемый с налогоплательщиков, выбравших в качестве объекта налогообложения доходы</t>
  </si>
  <si>
    <t>1 05 01011 01 0000 110</t>
  </si>
  <si>
    <t>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</si>
  <si>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</si>
  <si>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1 05 01020 00 0000 000</t>
  </si>
  <si>
    <t>Налог, взимаемый с налогоплательщиков, выбравших в качестве объекта налогообложения доходы, уменьшенные на величину расходов</t>
  </si>
  <si>
    <t>1 05 01021 01 0000 110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</si>
  <si>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</si>
  <si>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</si>
  <si>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</si>
  <si>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1 05 01050 01 0000 110</t>
  </si>
  <si>
    <t>Минимальный налог, зачисляемый в бюджеты субъектов Российской Федерации</t>
  </si>
  <si>
    <t>1 05 02000 00 0000 110</t>
  </si>
  <si>
    <t>Единый налог на вмененный доход для отдельных видов деятельности</t>
  </si>
  <si>
    <t>1 05 02010 02 0000 110</t>
  </si>
  <si>
    <t>1 05 02020 02 0000 110</t>
  </si>
  <si>
    <t>Единый налог на вмененный доход для отдельных видов деятельности (за налоговые периоды, истекшие до 1 января 2011 года)</t>
  </si>
  <si>
    <t>1 05 03000 01 0000 110</t>
  </si>
  <si>
    <t>Единый сельскохозяйственный налог</t>
  </si>
  <si>
    <t>5 из 50</t>
  </si>
  <si>
    <t>1 05 03010 01 0000 110</t>
  </si>
  <si>
    <t>1 05 03020 01 0000 110</t>
  </si>
  <si>
    <t>Единый сельскохозяйственный налог (за налоговые периоды, истекшие до 1 января 2011 года)</t>
  </si>
  <si>
    <t>1 05 04000 02 0000 110</t>
  </si>
  <si>
    <t>Налог, взимаемый в связи с применением патентной системы налогообложения</t>
  </si>
  <si>
    <t>1 05 04010 02 0000 110</t>
  </si>
  <si>
    <t>Налог, взимаемый в связи с применением патентной системы налогообложения, зачисляемый в бюджеты городских округов</t>
  </si>
  <si>
    <t>1 06 00000 00 0000 000</t>
  </si>
  <si>
    <t>НАЛОГИ  НА  ИМУЩЕСТВО</t>
  </si>
  <si>
    <t>50 из 100</t>
  </si>
  <si>
    <t>1 06 01000 00 0000 110</t>
  </si>
  <si>
    <t>Налог на имущество физических лиц</t>
  </si>
  <si>
    <t>1 06 01020 04 0000 110</t>
  </si>
  <si>
    <t xml:space="preserve">Налог на имущество физических лиц, взимаемый по ставкам, применяемым к объектам налогообложения, расположенным в границах городских округов </t>
  </si>
  <si>
    <t>5 из 100</t>
  </si>
  <si>
    <t>1 06 04000 02 0000 110</t>
  </si>
  <si>
    <t>Транспортный налог</t>
  </si>
  <si>
    <t>1 06 04011 02 0000 110</t>
  </si>
  <si>
    <t>Транспортный налог с организаций</t>
  </si>
  <si>
    <t>1 06 04012 02 0000 110</t>
  </si>
  <si>
    <t>Транспортный налог с физических лиц</t>
  </si>
  <si>
    <t>1 06 05000 02 0000 110</t>
  </si>
  <si>
    <t>Налог на игорный бизнес</t>
  </si>
  <si>
    <t xml:space="preserve">1 06 06000 00 0000 110 </t>
  </si>
  <si>
    <t>Земельный налог</t>
  </si>
  <si>
    <t>1 06 06030 00 0000 110</t>
  </si>
  <si>
    <t>Земельный налог с организаций</t>
  </si>
  <si>
    <t>1 06 06032 04 0000 110</t>
  </si>
  <si>
    <t>Земельный налог с организаций, обладающих земельным участком, расположенным в границах городских округов</t>
  </si>
  <si>
    <t>1 06 06040 00 0000 110</t>
  </si>
  <si>
    <t>Земельный налог с физических лиц</t>
  </si>
  <si>
    <t>1 06 06042 04 0000 110</t>
  </si>
  <si>
    <t>Земельный налог с физических лиц, обладающих земельным участком, расположенным в границах городских округов</t>
  </si>
  <si>
    <t>1 07 00000 00 0000 000</t>
  </si>
  <si>
    <t>НАЛОГИ, СБОРЫ И РЕГУЛЯРНЫЕ ПЛАТЕЖИ ЗА ПОЛЬЗОВАНИЕ ПРИРОДНЫМИ РЕСУРСАМИ</t>
  </si>
  <si>
    <t>100 в федерацию</t>
  </si>
  <si>
    <t>1 07 01000 01 0000 110</t>
  </si>
  <si>
    <t>Налог на добычу полезных ископаемых</t>
  </si>
  <si>
    <t>100 в субъект</t>
  </si>
  <si>
    <t>1 07 01020 01 0000 110</t>
  </si>
  <si>
    <t>Налог на добычу общераспространенных полезных ископаемых</t>
  </si>
  <si>
    <t>1 08 00000 00 0000 000</t>
  </si>
  <si>
    <t>ГОСУДАРСТВЕННАЯ  ПОШЛИНА</t>
  </si>
  <si>
    <t>1 08 03000 01 0000 110</t>
  </si>
  <si>
    <t>Государственная пошлина по делам, рассматриваемым в судах общей юрисдикции, мировыми судьями</t>
  </si>
  <si>
    <t>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</si>
  <si>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</si>
  <si>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1 08 07000 01 0000 110</t>
  </si>
  <si>
    <t>Государственная пошлина за государственную регистрацию, а также за совершение прочих юридически значимых действий</t>
  </si>
  <si>
    <t>90/60</t>
  </si>
  <si>
    <t>1 08 07140 01 0000 110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</si>
  <si>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выдачей регистрационных знаков</t>
  </si>
  <si>
    <t>30 из 60</t>
  </si>
  <si>
    <t>1 08 07150 01 0000 110</t>
  </si>
  <si>
    <t>Государственная пошлина за выдачу разрешения на установку рекламной конструкции</t>
  </si>
  <si>
    <t>1 08 07173 01 0000 110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</si>
  <si>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</si>
  <si>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1 09 00000 00 0000 000</t>
  </si>
  <si>
    <t>ЗАДОЛЖЕННОСТЬ  И  ПЕРЕРАСЧЕТЫ ПО ОТМЕНЕННЫМ НАЛОГАМ, СБОРАМ И ИНЫМ ОБЯЗАТЕЛЬНЫМ ПЛАТЕЖАМ</t>
  </si>
  <si>
    <t>1 09 01000 00 0000 110</t>
  </si>
  <si>
    <t>Налог на прибыль организаций, зачислявшийся до 1 января 2005 года в местные бюджеты</t>
  </si>
  <si>
    <t>1 09 01020 04 0000 110</t>
  </si>
  <si>
    <t>Налог на прибыль организаций, зачислявшийся до 1 января 2005 года в местные бюджеты, мобилизуемый на территориях городских округов</t>
  </si>
  <si>
    <t>1 09 04000 00 0000 110</t>
  </si>
  <si>
    <t>Налоги на имущество</t>
  </si>
  <si>
    <t>1 09 04010 02 0000 110</t>
  </si>
  <si>
    <t>Налог на имущество предприятий</t>
  </si>
  <si>
    <t>1 09 04040 01 0000 110</t>
  </si>
  <si>
    <t>Налог с имущества, переходящего в порядке наследования или дарения</t>
  </si>
  <si>
    <t>1 09 04050 00 0000 110</t>
  </si>
  <si>
    <t>Земельный налог (по обязательствам, возникшим до 1 января 2006 года)</t>
  </si>
  <si>
    <t>1 09 04052 04 0000 110</t>
  </si>
  <si>
    <t>Земельный налог (по обязательствам, возникшим до 1 января 2006 года), мобилизуемый на территориях городских округов</t>
  </si>
  <si>
    <t>1 09 06000 02 0000 110</t>
  </si>
  <si>
    <t>Прочие налоги и сборы (по отмененным налогам и сборам субъектов РФ)</t>
  </si>
  <si>
    <t>1 09 06010 02 0000 110</t>
  </si>
  <si>
    <t>Налог с продаж</t>
  </si>
  <si>
    <t>1 09 07000 00 0000 110</t>
  </si>
  <si>
    <t>Прочие налоги и сборы (по отмененным местным налогам и сборам)</t>
  </si>
  <si>
    <t>1 09 07010 00 0000 110</t>
  </si>
  <si>
    <t>Налог на рекламу</t>
  </si>
  <si>
    <t>1 09 07012 04 0000 110</t>
  </si>
  <si>
    <t>Налог на рекламу, мобилизуемый на территориях городских округов</t>
  </si>
  <si>
    <t>1 09 07030 00 0000 110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</si>
  <si>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</si>
  <si>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1 09 07032 04 0000 110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</si>
  <si>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</si>
  <si>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1 11 00000 00 0000 000</t>
  </si>
  <si>
    <t>ДОХОДЫ  ОТ  ИСПОЛЬЗОВАНИЯ  ИМУЩЕСТВА,  НАХОДЯЩЕГОСЯ  В  ГОСУДАРСТВЕННОЙ  И  МУНИЦИПАЛЬНОЙ СОБСТВЕННОСТИ</t>
  </si>
  <si>
    <t>1 11 01040 04 0000 120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</si>
  <si>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</si>
  <si>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1 11 03040 04 0000 120</t>
  </si>
  <si>
    <t>Проценты, полученные от предоставления бюджетных кредитов внутри страны за счет средств бюджетов городских округов</t>
  </si>
  <si>
    <t>1 11 05000 00 0000 120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</si>
  <si>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</si>
  <si>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</si>
  <si>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</si>
  <si>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1 11 05012 04 0000 120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</si>
  <si>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</si>
  <si>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1 11 05020 00 0000 120</t>
  </si>
  <si>
    <t xml:space="preserve">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 </t>
  </si>
  <si>
    <t>1 11 05024 04 0000 120</t>
  </si>
  <si>
    <t xml:space="preserve">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 </t>
  </si>
  <si>
    <t>25 в фед., 75 в субъект</t>
  </si>
  <si>
    <t>1 11 05026 04 0000 120</t>
  </si>
  <si>
    <t>Доходы, получаемые в виде арендной платы за земельные участки, которые расположены в границах городских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t>
  </si>
  <si>
    <t>1 11 05030 00 0000 120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</si>
  <si>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</si>
  <si>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1 11 05034 04 0000 120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</si>
  <si>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</si>
  <si>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1 11 05074 04 0000 120</t>
  </si>
  <si>
    <t>Доходы от сдачи в аренду имущества, составляющего казну городских округов (за исключением земельных участков)</t>
  </si>
  <si>
    <t>1 11 05092 04 0000 120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</si>
  <si>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</si>
  <si>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1 11 05324 04 0000 120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</si>
  <si>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</si>
  <si>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1 11 05326 04 0000 120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</si>
  <si>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городских округов,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</si>
  <si>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1 11 07000 00 0000 120</t>
  </si>
  <si>
    <t>Платежи от государственных и муниципальных унитарных предприятий</t>
  </si>
  <si>
    <t>1 11 07010 00 0000 120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</si>
  <si>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</si>
  <si>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1 11 07014 04 0000 120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</si>
  <si>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</si>
  <si>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</si>
  <si>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</si>
  <si>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1 11 09034 04 0000 120</t>
  </si>
  <si>
    <t>Доходы от эксплуатации и использования имущества автомобильных дорог, находящихся в собственности городских округов</t>
  </si>
  <si>
    <t>1 11 09044 04 0000 120</t>
  </si>
  <si>
    <t>Плата за наем жилых помещений мунниципального жилищного фонда</t>
  </si>
  <si>
    <t>Платежи за право заключения договоров о комплексном развитии территорий жилой застройки</t>
  </si>
  <si>
    <t>Концессионная плата по соглашению на реконструкцию парка "Дельфин"</t>
  </si>
  <si>
    <t>Плата по концессионному соглашению по созданию платных парковок</t>
  </si>
  <si>
    <t>1 11 09044 04 0001 120</t>
  </si>
  <si>
    <t>Платежи за право на заключение договоров на организацию ярмарок</t>
  </si>
  <si>
    <t>1 11 09044 04 0002 120</t>
  </si>
  <si>
    <t>Плата за право на заключение договоров на размещение  и эксплуатацию нестационарных торговых объектов</t>
  </si>
  <si>
    <t>1 11 09044 04 0003 120</t>
  </si>
  <si>
    <t>Плата за право использования земельных участков без предоставления земельных участков и установления сервитутов</t>
  </si>
  <si>
    <t>1 11 09080 04 0000 120</t>
  </si>
  <si>
    <t>Плата за право на установку и эксплуатацию рекламных конструкций</t>
  </si>
  <si>
    <t>1 12 00000 00 0000 000</t>
  </si>
  <si>
    <t>ПЛАТЕЖИ ПРИ  ПОЛЬЗОВАНИИ  ПРИРОДНЫМИ  РЕСУРСАМИ</t>
  </si>
  <si>
    <t>1 12 01000 01 0000 120</t>
  </si>
  <si>
    <t>Плата за негативное воздействие на окружающую среду</t>
  </si>
  <si>
    <t>100/100</t>
  </si>
  <si>
    <t>1 13 00000 00 0000 000</t>
  </si>
  <si>
    <t>ДОХОДЫ ОТ ОКАЗАНИЯ ПЛАТНЫХ УСЛУГ И КОМПЕНСАЦИИ ЗАТРАТ ГОСУДАРСТВА</t>
  </si>
  <si>
    <t>1 13 01070 00 0000 130</t>
  </si>
  <si>
    <t>Доходы от оказания информационных услуг</t>
  </si>
  <si>
    <t>1 13 01074 04 0000 130</t>
  </si>
  <si>
    <t>Доходы от оказания информационных услуг органами местного самоуправления городских округов, казенными учреждениями городских округов (плата за предоставление сведений, содержащихся в информационной системе обеспечения градостроительной деятельности)</t>
  </si>
  <si>
    <t>1 13 01990 00 0000 130</t>
  </si>
  <si>
    <t xml:space="preserve">Прочие доходы от оказания платных услуг (работ) </t>
  </si>
  <si>
    <t>1 13 01994 04 0000 130</t>
  </si>
  <si>
    <t xml:space="preserve">Прочие доходы от оказания платных услуг (работ) получателями средств бюджетов городских округов </t>
  </si>
  <si>
    <t>1 13 02060 00 0000 130</t>
  </si>
  <si>
    <t>Доходы, поступающие в порядке возмещения расходов, понесенных в связи с эксплуатацией имущества</t>
  </si>
  <si>
    <t>1 13 02064 04 0000 130</t>
  </si>
  <si>
    <t>Доходы, поступающие в порядке возмещения расходов, понесенных в связи с эксплуатацией имущества городского округа</t>
  </si>
  <si>
    <t>1 13 02990 00 0000 130</t>
  </si>
  <si>
    <t>Прочие доходы от компенсации затрат государства</t>
  </si>
  <si>
    <t>1 13 02994 04 0000 130</t>
  </si>
  <si>
    <t>Прочие доходы от компенсации затрат бюджетов городских округов</t>
  </si>
  <si>
    <t>1 14 00000 00 0000 000</t>
  </si>
  <si>
    <t>ДОХОДЫ  ОТ  ПРОДАЖИ  МАТЕРИАЛЬНЫХ  И  НЕМАТЕРИАЛЬНЫХ  АКТИВОВ</t>
  </si>
  <si>
    <t>1 14 01000 00 0000 410</t>
  </si>
  <si>
    <t>Доходы от продажи квартир</t>
  </si>
  <si>
    <t>1 14 01040 04 0000 410</t>
  </si>
  <si>
    <t>Доходы от продажи квартир, находящихся в собственности городских округов</t>
  </si>
  <si>
    <t>1 14 02000 00 0000 000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</si>
  <si>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</si>
  <si>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1 14 02040 04 0000 410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</si>
  <si>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</si>
  <si>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1 14 02043 04 0000 410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</si>
  <si>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</si>
  <si>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1 14 02042 04 0000 440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</si>
  <si>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</si>
  <si>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1 14 06000 00 0000 430</t>
  </si>
  <si>
    <t xml:space="preserve">Доходы от продажи земельных участков, находящихся в государственной и муниципальной собственности </t>
  </si>
  <si>
    <t>1 14 06010 00 0000 430</t>
  </si>
  <si>
    <t xml:space="preserve">Доходы от продажи земельных участков, государственная собственность на которые не разграничена </t>
  </si>
  <si>
    <t>1 14 06012 04 0000 430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</si>
  <si>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</si>
  <si>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1 14 06020 00 0000 430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</si>
  <si>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</si>
  <si>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1 14 06024 04 0000 430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</si>
  <si>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</si>
  <si>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1 14 06300 00 0000 430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</si>
  <si>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</si>
  <si>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1 14 06312 04 0000 430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</si>
  <si>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</si>
  <si>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1 14 13040 04 0000 410</t>
  </si>
  <si>
    <t xml:space="preserve">Доходы от приватизации имущества, находящегося в собственности городских округов, в части приватизации нефинансовых активов имущества казны </t>
  </si>
  <si>
    <t>1 14 14040 04 0000 440</t>
  </si>
  <si>
    <t>Денежные средства, полученные от реализации иного имущества, обращенного в собственность городского округа, подлежащие зачислению в бюджет городского округа (в части реализации материальных запасов по указанному имуществу)</t>
  </si>
  <si>
    <t>1 16 00000 00 0000 000</t>
  </si>
  <si>
    <t>ШТРАФЫ,  САНКЦИИ,  ВОЗМЕЩЕНИЕ  УЩЕРБА</t>
  </si>
  <si>
    <t>1 16 01053 01 0000 140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</si>
  <si>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</si>
  <si>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1 16 01063 01 0000 140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</si>
  <si>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</si>
  <si>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1 16 01073 01 0000 140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</si>
  <si>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</si>
  <si>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1 16 01074 01 0000 140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</si>
  <si>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</si>
  <si>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1 16 01083 01 0000 140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</si>
  <si>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</si>
  <si>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1 16 01084 01 0000 140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</si>
  <si>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выявленные должностными лицами органов муниципального контроля</t>
  </si>
  <si>
    <t>1 16 01093 01 0000 140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</si>
  <si>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</si>
  <si>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1 16 01103 01 0000 140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</si>
  <si>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</si>
  <si>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1 16 01113 01 0000 140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</si>
  <si>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</si>
  <si>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1 16 01123 01 0000 140</t>
  </si>
  <si>
    <t>Административные штрафы, установленные Главой 12 КоАП,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</si>
  <si>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1 16 01133 01 0000 140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</si>
  <si>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</si>
  <si>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1 16 01143 01 0000 140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</si>
  <si>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</si>
  <si>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1 16 01153 01 0000 140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</si>
  <si>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</si>
  <si>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1 16 01154 01 0000 140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</si>
  <si>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</si>
  <si>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1 16 01157 01 0000 140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</si>
  <si>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</si>
  <si>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1 16 01173 01 0000 140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</si>
  <si>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</si>
  <si>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1 16 01183 01 0000 140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</si>
  <si>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</si>
  <si>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1 16 01193 01 0000 140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</si>
  <si>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</si>
  <si>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1 16 01194 01 0000 140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</si>
  <si>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</si>
  <si>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1 16 01203 01 0000 140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</si>
  <si>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</si>
  <si>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1 16 01213 01 0000 140</t>
  </si>
  <si>
    <t>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 налагаемые мировыми судьями, комиссиями по делам несовершеннолетних и защите их прав</t>
  </si>
  <si>
    <t>1 16 02020 02 0000 140</t>
  </si>
  <si>
    <t>Административные штрафы, установленные законами субъектов РФ об административных правонарушениях, за нарушение муниципальных правовых актов</t>
  </si>
  <si>
    <t>1 16 07010 04 0000 140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</si>
  <si>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</si>
  <si>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1 16 07090 04 0000 140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</si>
  <si>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</si>
  <si>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1 16 09040 04 0000 140</t>
  </si>
  <si>
    <t>Денежные средства, изымаемые в собственность городского округа в соответствии с решениями судов (за исключением обвинительных приговоров и постановлений судов, вынесенных при производстве по уголовным делам)</t>
  </si>
  <si>
    <t>1 16 10031 04 0000 140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</si>
  <si>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</si>
  <si>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1 16 10032 04 0000 140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</si>
  <si>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</si>
  <si>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1 16 10061 04 0000 140</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</si>
  <si>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РФ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</si>
  <si>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1 16 10081 04 0000 140</t>
  </si>
  <si>
    <t>Платежи в целях возмещения ущерба при расторжении муниципального контракта, заключенного с муниципальным органом городского округа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</si>
  <si>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1 16 10082 04 0000 140</t>
  </si>
  <si>
    <t xml:space="preserve">  Платежи в целях возмещения ущерба при расторжении муниципального контракта, финансируемого за счет средств муниципального дорожного фонда городского округа, в связи с односторонним отказом исполнителя (подрядчика) от его исполнения</t>
  </si>
  <si>
    <t>1 16 10123 01 0041 140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</si>
  <si>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</si>
  <si>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1 16 10123 01 0042 140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</si>
  <si>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направляемые на формирование муниципального дорожного фонда)</t>
  </si>
  <si>
    <t>1 16 10129 01 0000 140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</si>
  <si>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</si>
  <si>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1 16 11050 01 0000 140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</si>
  <si>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</si>
  <si>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1 16 11064 01 0000 140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</si>
  <si>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</si>
  <si>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1 16 11110 01 0000 140</t>
  </si>
  <si>
    <t>Платежи по искам о возмещении вреда, причиненного атмосферному воздуху, а также платежи, уплачиваемые при добровольном возмещении вреда, причиненного атмосферному воздуху, подлежащие зачислению в бюджет муниципального образования (за исключением вреда, причиненного на особо охраняемых природных территориях)</t>
  </si>
  <si>
    <t>1 16 11130 01 0000 140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</si>
  <si>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</si>
  <si>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1 17 00000 00 0000 000</t>
  </si>
  <si>
    <t>ПРОЧИЕ  НЕНАЛОГОВЫЕ  ДОХОДЫ</t>
  </si>
  <si>
    <t>1 17 01040 04 0000 180</t>
  </si>
  <si>
    <t>Невыясненные поступления, зачисляемые в бюджеты городских округов</t>
  </si>
  <si>
    <t>1 17 05000 00 0000 180</t>
  </si>
  <si>
    <t xml:space="preserve">Прочие неналоговые  доходы </t>
  </si>
  <si>
    <t>1 17 05040 04 0000 180</t>
  </si>
  <si>
    <t>Прочие неналоговые доходы бюджетов городских округов</t>
  </si>
  <si>
    <t>БЕЗВОЗМЕЗДНЫЕ ПОСТУПЛЕНИЯ</t>
  </si>
  <si>
    <t>БЕЗВОЗМЕЗДНЫЕ ПОСТУПЛЕНИЯ ОТ ДРУГИХ БЮДЖЕТОВ БЮДЖЕТНОЙ СИСТЕМЫ РОССИЙСКОЙ ФЕДЕРАЦИИ</t>
  </si>
  <si>
    <t>Прочие безвозмездные перечисления</t>
  </si>
  <si>
    <t>Доходы бюджетов городских округов от возврата  остатков субсидий прошлых лет</t>
  </si>
  <si>
    <t>Возврат остатков субсидий и субвенций прошлых лет</t>
  </si>
  <si>
    <t>ВСЕГО ДОХОДОВ</t>
  </si>
  <si>
    <t>ПРОФИЦИТ</t>
  </si>
  <si>
    <t>РАСХОДЫ</t>
  </si>
  <si>
    <t>0100</t>
  </si>
  <si>
    <t>ОБЩЕГОСУДАРСТВЕННЫЕ ВОПРОСЫ</t>
  </si>
  <si>
    <t>0102</t>
  </si>
  <si>
    <t>Функционирование высшего должностного лица субъекта Российской Федерации и муниципального образования</t>
  </si>
  <si>
    <t>0103</t>
  </si>
  <si>
    <t>Функционирование законодательных (представительных) органов государственной власти и представительных органов муниципальных образований</t>
  </si>
  <si>
    <t>0104</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</si>
  <si>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</si>
  <si>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0105</t>
  </si>
  <si>
    <t>Судебная система</t>
  </si>
  <si>
    <t>0106</t>
  </si>
  <si>
    <t>Обеспечение деятельности финансовых, налоговых и таможенных органов и органов финансового (финансово-бюджетного) надзора</t>
  </si>
  <si>
    <t>0107</t>
  </si>
  <si>
    <t>Обеспечение проведения выборов и референдумов</t>
  </si>
  <si>
    <t>0111</t>
  </si>
  <si>
    <t>Резервные фонды</t>
  </si>
  <si>
    <t>0113</t>
  </si>
  <si>
    <t>Другие общегосударственные вопросы</t>
  </si>
  <si>
    <t>0300</t>
  </si>
  <si>
    <t>НАЦИОНАЛЬНАЯ БЕЗОПАСНОСТЬ И ПРАВООХРАНИТЕЛЬНАЯ ДЕЯТЕЛЬНОСТЬ</t>
  </si>
  <si>
    <t>0310</t>
  </si>
  <si>
    <t>Защита населения и территории от чрезвычайных ситуаций природного и техногенного характера, пожарная безопасность</t>
  </si>
  <si>
    <t>0314</t>
  </si>
  <si>
    <t>Другие вопросы в области национальной безопасности и правоохранительной деятельности</t>
  </si>
  <si>
    <t>0400</t>
  </si>
  <si>
    <t>НАЦИОНАЛЬНАЯ ЭКОНОМИКА</t>
  </si>
  <si>
    <t>0401</t>
  </si>
  <si>
    <t>Общеэкономические вопросы</t>
  </si>
  <si>
    <t>0405</t>
  </si>
  <si>
    <t>Сельское хозяйство и рыболовство</t>
  </si>
  <si>
    <t>0408</t>
  </si>
  <si>
    <t>Транспорт</t>
  </si>
  <si>
    <t>0409</t>
  </si>
  <si>
    <t>Дорожное хозяйство (дорожные фонды)</t>
  </si>
  <si>
    <t>0412</t>
  </si>
  <si>
    <t>Другие вопросы в области национальной экономики</t>
  </si>
  <si>
    <t>0500</t>
  </si>
  <si>
    <t>ЖИЛИЩНО-КОММУНАЛЬНОЕ ХОЗЯЙСТВО</t>
  </si>
  <si>
    <t>0501</t>
  </si>
  <si>
    <t>Жилищное хозяйство</t>
  </si>
  <si>
    <t>0502</t>
  </si>
  <si>
    <t>Коммунальное хозяйство</t>
  </si>
  <si>
    <t>0503</t>
  </si>
  <si>
    <t>Благоустройство</t>
  </si>
  <si>
    <t>0505</t>
  </si>
  <si>
    <t>Другие вопросы в области жилищно-коммунального хозяйства</t>
  </si>
  <si>
    <t>0600</t>
  </si>
  <si>
    <t>ОХРАНА ОКРУЖАЮЩЕЙ СРЕДЫ</t>
  </si>
  <si>
    <t>0605</t>
  </si>
  <si>
    <t>Другие вопросы в области охраны окружающей среды</t>
  </si>
  <si>
    <t>0700</t>
  </si>
  <si>
    <t>ОБРАЗОВАНИЕ</t>
  </si>
  <si>
    <t>0701</t>
  </si>
  <si>
    <t>Дошкольное образование</t>
  </si>
  <si>
    <t>0702</t>
  </si>
  <si>
    <t>Общее образование</t>
  </si>
  <si>
    <t>0703</t>
  </si>
  <si>
    <t>Дополнительное образование детей</t>
  </si>
  <si>
    <t>0705</t>
  </si>
  <si>
    <t>Профессиональная подготовка, переподготовка и повышение квалификации</t>
  </si>
  <si>
    <t>0707</t>
  </si>
  <si>
    <t>Молодежная политика</t>
  </si>
  <si>
    <t>0709</t>
  </si>
  <si>
    <t>Другие вопросы в области образования</t>
  </si>
  <si>
    <t>0800</t>
  </si>
  <si>
    <t>КУЛЬТУРА</t>
  </si>
  <si>
    <t>0801</t>
  </si>
  <si>
    <t>Культура</t>
  </si>
  <si>
    <t>0804</t>
  </si>
  <si>
    <t>Другие вопросы в области культуры, кинематографии</t>
  </si>
  <si>
    <t>СОЦИАЛЬНАЯ ПОЛИТИКА</t>
  </si>
  <si>
    <t>Пенсионное обеспечение</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</si>
  <si>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</si>
  <si>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</si>
  <si>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</si>
  <si>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</si>
  <si>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</si>
  <si>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1102</t>
  </si>
  <si>
    <t>Массовый спорт</t>
  </si>
  <si>
    <t>1103</t>
  </si>
  <si>
    <t>Спорт высших достижений</t>
  </si>
  <si>
    <t>Другие вопросы в области физической культуры и спорта</t>
  </si>
  <si>
    <t>1200</t>
  </si>
  <si>
    <t>СРЕДСТВА МАССОВОЙ ИНФОРМАЦИИ</t>
  </si>
  <si>
    <t>1202</t>
  </si>
  <si>
    <t>Периодическая печать и издательства</t>
  </si>
  <si>
    <t>ОБСЛУЖИВАНИЕ ГОСУДАРСТВЕННОГО И МУНИЦИПАЛЬНОГО ДОЛГА</t>
  </si>
  <si>
    <t>Обслуживание государственного внутреннего и муниципального долга</t>
  </si>
  <si>
    <t xml:space="preserve">                 Глава городского округа
                 город Воронеж</t>
  </si>
  <si>
    <t>Председатель Воронежской
 городской Думы</t>
  </si>
  <si>
    <t>С.А. Петрин</t>
  </si>
  <si>
    <t>А.А. Дьяченко</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</si>
</sst>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0.00_-;\-* #\.##0.00_-;_-* &quot;-&quot;??_-;_-@_-"/>
    <numFmt numFmtId="177" formatCode="_-* #\.##0.00\ &quot;₽&quot;_-;\-* #\.##0.00\ &quot;₽&quot;_-;_-* \-??\ &quot;₽&quot;_-;_-@_-"/>
    <numFmt numFmtId="178" formatCode="_-* #\.##0_-;\-* #\.##0_-;_-* &quot;-&quot;_-;_-@_-"/>
    <numFmt numFmtId="179" formatCode="_-* #\.##0\ &quot;₽&quot;_-;\-* #\.##0\ &quot;₽&quot;_-;_-* \-\ &quot;₽&quot;_-;_-@_-"/>
    <numFmt numFmtId="180" formatCode="#\ ##0"/>
    <numFmt numFmtId="181" formatCode="0.0"/>
    <numFmt numFmtId="182" formatCode="#\ ##0.0"/>
  </numFmts>
  <fonts count="42">
    <font>
      <sz val="10"/>
      <name val="Courier New Cyr"/>
      <charset val="204"/>
    </font>
    <font>
      <sz val="14"/>
      <name val="Times New Roman"/>
      <charset val="134"/>
    </font>
    <font>
      <b/>
      <sz val="14"/>
      <color indexed="8"/>
      <name val="Times New Roman"/>
      <charset val="134"/>
    </font>
    <font>
      <sz val="14"/>
      <color indexed="8"/>
      <name val="Times New Roman"/>
      <charset val="134"/>
    </font>
    <font>
      <sz val="14"/>
      <name val="Courier New Cyr"/>
      <charset val="204"/>
    </font>
    <font>
      <b/>
      <sz val="14"/>
      <name val="Arial Cyr"/>
      <charset val="204"/>
    </font>
    <font>
      <sz val="14"/>
      <name val="Times New Roman CYR"/>
      <charset val="204"/>
    </font>
    <font>
      <sz val="14"/>
      <color indexed="12"/>
      <name val="Times New Roman"/>
      <charset val="134"/>
    </font>
    <font>
      <b/>
      <sz val="14"/>
      <name val="Times New Roman"/>
      <charset val="134"/>
    </font>
    <font>
      <b/>
      <sz val="14"/>
      <name val="Times New Roman"/>
      <charset val="204"/>
    </font>
    <font>
      <b/>
      <sz val="14"/>
      <color indexed="8"/>
      <name val="Times New Roman"/>
      <charset val="204"/>
    </font>
    <font>
      <sz val="14"/>
      <name val="Times New Roman"/>
      <charset val="204"/>
    </font>
    <font>
      <b/>
      <sz val="14"/>
      <name val="Times New Roman CYR"/>
      <charset val="204"/>
    </font>
    <font>
      <b/>
      <sz val="14"/>
      <color indexed="9"/>
      <name val="Times New Roman"/>
      <charset val="134"/>
    </font>
    <font>
      <sz val="14"/>
      <color indexed="9"/>
      <name val="Times New Roman"/>
      <charset val="134"/>
    </font>
    <font>
      <b/>
      <sz val="14"/>
      <color theme="0"/>
      <name val="Times New Roman CYR"/>
      <charset val="204"/>
    </font>
    <font>
      <b/>
      <sz val="16"/>
      <name val="Times New Roman"/>
      <charset val="134"/>
    </font>
    <font>
      <b/>
      <sz val="16"/>
      <color indexed="8"/>
      <name val="Times New Roman"/>
      <charset val="20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8"/>
      <color rgb="FF000000"/>
      <name val="Arial"/>
      <charset val="204"/>
    </font>
    <font>
      <sz val="8"/>
      <name val="Tahoma"/>
      <charset val="204"/>
    </font>
    <font>
      <b/>
      <sz val="8"/>
      <name val="Tahoma"/>
      <charset val="204"/>
    </font>
    <font>
      <sz val="10"/>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000000"/>
      </left>
      <right style="medium">
        <color rgb="FF000000"/>
      </right>
      <top style="thin">
        <color rgb="FF000000"/>
      </top>
      <bottom style="thin">
        <color rgb="FF000000"/>
      </bottom>
      <diagonal/>
    </border>
  </borders>
  <cellStyleXfs count="50">
    <xf numFmtId="0" fontId="0" fillId="0" borderId="0"/>
    <xf numFmtId="176" fontId="18" fillId="0" borderId="0" applyFont="0" applyFill="0" applyBorder="0" applyAlignment="0" applyProtection="0">
      <alignment vertical="center"/>
    </xf>
    <xf numFmtId="177" fontId="18" fillId="0" borderId="0" applyFont="0" applyFill="0" applyBorder="0" applyAlignment="0" applyProtection="0">
      <alignment vertical="center"/>
    </xf>
    <xf numFmtId="9" fontId="18" fillId="0" borderId="0" applyFont="0" applyFill="0" applyBorder="0" applyAlignment="0" applyProtection="0">
      <alignment vertical="center"/>
    </xf>
    <xf numFmtId="178"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3" borderId="8" applyNumberFormat="0" applyAlignment="0" applyProtection="0">
      <alignment vertical="center"/>
    </xf>
    <xf numFmtId="0" fontId="28" fillId="4" borderId="9" applyNumberFormat="0" applyAlignment="0" applyProtection="0">
      <alignment vertical="center"/>
    </xf>
    <xf numFmtId="0" fontId="29" fillId="4" borderId="8" applyNumberFormat="0" applyAlignment="0" applyProtection="0">
      <alignment vertical="center"/>
    </xf>
    <xf numFmtId="0" fontId="30" fillId="5" borderId="10" applyNumberFormat="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8" fillId="0" borderId="13">
      <alignment horizontal="left" wrapText="1" indent="2"/>
    </xf>
  </cellStyleXfs>
  <cellXfs count="117">
    <xf numFmtId="0" fontId="0" fillId="0" borderId="0" xfId="0"/>
    <xf numFmtId="0" fontId="1" fillId="0" borderId="0" xfId="0" applyFont="1" applyFill="1" applyAlignment="1">
      <alignment vertical="top"/>
    </xf>
    <xf numFmtId="0" fontId="2" fillId="0" borderId="0" xfId="0" applyFont="1" applyFill="1" applyAlignment="1">
      <alignment horizontal="center" vertical="top"/>
    </xf>
    <xf numFmtId="0" fontId="3" fillId="0" borderId="0" xfId="0" applyFont="1" applyFill="1" applyAlignment="1">
      <alignment horizontal="center" vertical="top"/>
    </xf>
    <xf numFmtId="0" fontId="3" fillId="0" borderId="0" xfId="0" applyFont="1" applyFill="1" applyAlignment="1">
      <alignment vertical="top"/>
    </xf>
    <xf numFmtId="0" fontId="2" fillId="0" borderId="0" xfId="0" applyFont="1" applyFill="1" applyAlignment="1">
      <alignment vertical="top"/>
    </xf>
    <xf numFmtId="0" fontId="3" fillId="0" borderId="0" xfId="0" applyFont="1" applyFill="1" applyBorder="1" applyAlignment="1">
      <alignment vertical="top"/>
    </xf>
    <xf numFmtId="0" fontId="2" fillId="0" borderId="0" xfId="0" applyFont="1" applyFill="1" applyBorder="1" applyAlignment="1">
      <alignment vertical="top"/>
    </xf>
    <xf numFmtId="0" fontId="4" fillId="0" borderId="0" xfId="0" applyFont="1" applyFill="1" applyAlignment="1">
      <alignment vertical="top" wrapText="1"/>
    </xf>
    <xf numFmtId="0" fontId="5" fillId="0" borderId="0" xfId="0" applyFont="1" applyFill="1" applyAlignment="1">
      <alignment vertical="top" wrapText="1"/>
    </xf>
    <xf numFmtId="0" fontId="6" fillId="0" borderId="0" xfId="0" applyFont="1" applyFill="1" applyAlignment="1">
      <alignment vertical="top" wrapText="1"/>
    </xf>
    <xf numFmtId="0" fontId="0" fillId="0" borderId="0" xfId="0" applyFill="1" applyAlignment="1">
      <alignment vertical="top" wrapText="1"/>
    </xf>
    <xf numFmtId="180" fontId="3" fillId="0" borderId="0" xfId="0" applyNumberFormat="1" applyFont="1" applyFill="1" applyAlignment="1">
      <alignment horizontal="left" vertical="top"/>
    </xf>
    <xf numFmtId="0" fontId="3" fillId="0" borderId="0" xfId="0" applyFont="1" applyFill="1" applyAlignment="1">
      <alignment vertical="top" wrapText="1"/>
    </xf>
    <xf numFmtId="1" fontId="3" fillId="0" borderId="0" xfId="0" applyNumberFormat="1" applyFont="1" applyFill="1" applyAlignment="1">
      <alignment horizontal="left" vertical="top"/>
    </xf>
    <xf numFmtId="1" fontId="3" fillId="0" borderId="0" xfId="0" applyNumberFormat="1" applyFont="1" applyFill="1" applyBorder="1" applyAlignment="1">
      <alignment horizontal="left" vertical="top"/>
    </xf>
    <xf numFmtId="0" fontId="7" fillId="0" borderId="0" xfId="0" applyFont="1" applyFill="1" applyAlignment="1">
      <alignment vertical="top"/>
    </xf>
    <xf numFmtId="49" fontId="7" fillId="0" borderId="0" xfId="0" applyNumberFormat="1" applyFont="1" applyFill="1" applyAlignment="1">
      <alignment vertical="top"/>
    </xf>
    <xf numFmtId="0" fontId="1" fillId="0" borderId="0" xfId="0" applyFont="1" applyFill="1" applyAlignment="1">
      <alignment horizontal="center" vertical="top"/>
    </xf>
    <xf numFmtId="0" fontId="8" fillId="0" borderId="0" xfId="0" applyFont="1" applyFill="1" applyAlignment="1">
      <alignment vertical="top" wrapText="1"/>
    </xf>
    <xf numFmtId="180" fontId="8" fillId="0" borderId="0" xfId="0" applyNumberFormat="1" applyFont="1" applyFill="1" applyAlignment="1">
      <alignment vertical="top" wrapText="1"/>
    </xf>
    <xf numFmtId="0" fontId="9" fillId="0" borderId="0" xfId="0" applyFont="1" applyFill="1" applyAlignment="1">
      <alignment vertical="top"/>
    </xf>
    <xf numFmtId="49" fontId="1" fillId="0" borderId="0" xfId="0" applyNumberFormat="1" applyFont="1" applyFill="1" applyAlignment="1">
      <alignment vertical="top"/>
    </xf>
    <xf numFmtId="180" fontId="8" fillId="0" borderId="0" xfId="0" applyNumberFormat="1" applyFont="1" applyFill="1" applyAlignment="1">
      <alignment horizontal="center" vertical="top" wrapText="1"/>
    </xf>
    <xf numFmtId="0" fontId="1" fillId="0" borderId="0" xfId="0" applyFont="1" applyFill="1" applyAlignment="1">
      <alignment vertical="top" wrapText="1"/>
    </xf>
    <xf numFmtId="180" fontId="1" fillId="0" borderId="0" xfId="0" applyNumberFormat="1" applyFont="1" applyFill="1" applyAlignment="1">
      <alignment horizontal="left" vertical="top"/>
    </xf>
    <xf numFmtId="1" fontId="1" fillId="0" borderId="0" xfId="0" applyNumberFormat="1" applyFont="1" applyFill="1" applyAlignment="1">
      <alignment horizontal="left" vertical="top"/>
    </xf>
    <xf numFmtId="1" fontId="1" fillId="0" borderId="0" xfId="0" applyNumberFormat="1" applyFont="1" applyFill="1" applyBorder="1" applyAlignment="1">
      <alignment horizontal="left" vertical="top"/>
    </xf>
    <xf numFmtId="0" fontId="10" fillId="0" borderId="0" xfId="0" applyFont="1" applyFill="1" applyAlignment="1">
      <alignment horizontal="center" vertical="top" wrapText="1"/>
    </xf>
    <xf numFmtId="49" fontId="10" fillId="0" borderId="0" xfId="0" applyNumberFormat="1" applyFont="1" applyFill="1" applyAlignment="1">
      <alignment horizontal="center" vertical="top" wrapText="1"/>
    </xf>
    <xf numFmtId="1" fontId="2" fillId="0" borderId="0" xfId="0" applyNumberFormat="1" applyFont="1" applyFill="1" applyAlignment="1">
      <alignment horizontal="left" vertical="top"/>
    </xf>
    <xf numFmtId="1" fontId="3" fillId="0" borderId="0" xfId="0" applyNumberFormat="1" applyFont="1" applyFill="1" applyBorder="1" applyAlignment="1">
      <alignment horizontal="right" vertical="top"/>
    </xf>
    <xf numFmtId="49" fontId="10" fillId="0" borderId="0" xfId="0" applyNumberFormat="1" applyFont="1" applyFill="1" applyAlignment="1">
      <alignment horizontal="center" vertical="top"/>
    </xf>
    <xf numFmtId="0" fontId="2" fillId="0" borderId="1" xfId="0" applyFont="1" applyFill="1" applyBorder="1" applyAlignment="1">
      <alignment horizontal="center" vertical="center" wrapText="1"/>
    </xf>
    <xf numFmtId="180" fontId="9" fillId="0" borderId="1" xfId="0" applyNumberFormat="1" applyFont="1" applyFill="1" applyBorder="1" applyAlignment="1">
      <alignment horizontal="center" vertical="center" wrapText="1"/>
    </xf>
    <xf numFmtId="0" fontId="9" fillId="0" borderId="1" xfId="0" applyFont="1" applyFill="1" applyBorder="1" applyAlignment="1" applyProtection="1">
      <alignment horizontal="center" vertical="top" wrapText="1"/>
    </xf>
    <xf numFmtId="0" fontId="9" fillId="0" borderId="1" xfId="0" applyFont="1" applyFill="1" applyBorder="1" applyAlignment="1">
      <alignment horizontal="center" vertical="top"/>
    </xf>
    <xf numFmtId="49" fontId="9" fillId="0" borderId="1" xfId="0" applyNumberFormat="1" applyFont="1" applyFill="1" applyBorder="1" applyAlignment="1">
      <alignment horizontal="center" vertical="center" wrapText="1"/>
    </xf>
    <xf numFmtId="0" fontId="8" fillId="0" borderId="0" xfId="0" applyFont="1" applyFill="1" applyAlignment="1">
      <alignment horizontal="center" vertical="top"/>
    </xf>
    <xf numFmtId="180" fontId="9" fillId="0" borderId="1" xfId="0" applyNumberFormat="1" applyFont="1" applyFill="1" applyBorder="1" applyAlignment="1">
      <alignment horizontal="center" vertical="center"/>
    </xf>
    <xf numFmtId="0" fontId="9" fillId="0" borderId="1" xfId="0" applyFont="1" applyFill="1" applyBorder="1" applyAlignment="1">
      <alignment horizontal="center" vertical="top" wrapText="1"/>
    </xf>
    <xf numFmtId="1" fontId="9" fillId="0" borderId="1" xfId="0" applyNumberFormat="1" applyFont="1" applyFill="1" applyBorder="1" applyAlignment="1">
      <alignment horizontal="center" vertical="top" wrapText="1"/>
    </xf>
    <xf numFmtId="49" fontId="9" fillId="0" borderId="1" xfId="0" applyNumberFormat="1" applyFont="1" applyFill="1" applyBorder="1" applyAlignment="1">
      <alignment horizontal="center" vertical="center"/>
    </xf>
    <xf numFmtId="0" fontId="11" fillId="0" borderId="1" xfId="0" applyFont="1" applyFill="1" applyBorder="1" applyAlignment="1">
      <alignment horizontal="center" vertical="top"/>
    </xf>
    <xf numFmtId="0" fontId="12" fillId="0" borderId="1" xfId="0" applyFont="1" applyFill="1" applyBorder="1" applyAlignment="1">
      <alignment horizontal="center" vertical="top"/>
    </xf>
    <xf numFmtId="0" fontId="12" fillId="0" borderId="1" xfId="0" applyFont="1" applyFill="1" applyBorder="1" applyAlignment="1">
      <alignment vertical="top" wrapText="1"/>
    </xf>
    <xf numFmtId="180" fontId="12" fillId="0" borderId="1" xfId="0" applyNumberFormat="1" applyFont="1" applyFill="1" applyBorder="1" applyAlignment="1">
      <alignment horizontal="center" vertical="top"/>
    </xf>
    <xf numFmtId="181" fontId="8" fillId="0" borderId="1" xfId="0" applyNumberFormat="1" applyFont="1" applyFill="1" applyBorder="1" applyAlignment="1">
      <alignment horizontal="center" vertical="top"/>
    </xf>
    <xf numFmtId="0" fontId="8" fillId="0" borderId="1" xfId="0" applyFont="1" applyFill="1" applyBorder="1" applyAlignment="1">
      <alignment horizontal="center" vertical="top"/>
    </xf>
    <xf numFmtId="1" fontId="8" fillId="0" borderId="1" xfId="0" applyNumberFormat="1" applyFont="1" applyFill="1" applyBorder="1" applyAlignment="1">
      <alignment horizontal="center" vertical="top"/>
    </xf>
    <xf numFmtId="0" fontId="13" fillId="0" borderId="1" xfId="0" applyFont="1" applyFill="1" applyBorder="1" applyAlignment="1">
      <alignment horizontal="center" vertical="top"/>
    </xf>
    <xf numFmtId="0" fontId="3" fillId="0" borderId="1" xfId="0" applyFont="1" applyFill="1" applyBorder="1" applyAlignment="1">
      <alignment vertical="top"/>
    </xf>
    <xf numFmtId="49" fontId="12" fillId="0" borderId="1" xfId="0" applyNumberFormat="1" applyFont="1" applyFill="1" applyBorder="1" applyAlignment="1">
      <alignment horizontal="center" vertical="top"/>
    </xf>
    <xf numFmtId="182" fontId="12" fillId="0" borderId="1" xfId="0" applyNumberFormat="1" applyFont="1" applyFill="1" applyBorder="1" applyAlignment="1">
      <alignment horizontal="center" vertical="top"/>
    </xf>
    <xf numFmtId="0" fontId="6" fillId="0" borderId="1" xfId="0" applyFont="1" applyFill="1" applyBorder="1" applyAlignment="1">
      <alignment horizontal="center" vertical="top"/>
    </xf>
    <xf numFmtId="0" fontId="6" fillId="0" borderId="1" xfId="0" applyFont="1" applyFill="1" applyBorder="1" applyAlignment="1">
      <alignment vertical="top" wrapText="1"/>
    </xf>
    <xf numFmtId="180" fontId="6" fillId="0" borderId="1" xfId="0" applyNumberFormat="1" applyFont="1" applyFill="1" applyBorder="1" applyAlignment="1">
      <alignment horizontal="center" vertical="top"/>
    </xf>
    <xf numFmtId="181" fontId="1" fillId="0" borderId="1" xfId="0" applyNumberFormat="1" applyFont="1" applyFill="1" applyBorder="1" applyAlignment="1">
      <alignment horizontal="center" vertical="top"/>
    </xf>
    <xf numFmtId="0" fontId="1" fillId="0" borderId="1" xfId="0" applyFont="1" applyFill="1" applyBorder="1" applyAlignment="1">
      <alignment horizontal="center" vertical="top"/>
    </xf>
    <xf numFmtId="0" fontId="14" fillId="0" borderId="1" xfId="0" applyFont="1" applyFill="1" applyBorder="1" applyAlignment="1">
      <alignment horizontal="center" vertical="top"/>
    </xf>
    <xf numFmtId="49" fontId="6" fillId="0" borderId="1" xfId="0" applyNumberFormat="1" applyFont="1" applyFill="1" applyBorder="1" applyAlignment="1">
      <alignment horizontal="center" vertical="top"/>
    </xf>
    <xf numFmtId="182" fontId="6" fillId="0" borderId="1" xfId="0" applyNumberFormat="1" applyFont="1" applyFill="1" applyBorder="1" applyAlignment="1">
      <alignment horizontal="center" vertical="top"/>
    </xf>
    <xf numFmtId="181" fontId="14" fillId="0" borderId="1" xfId="0" applyNumberFormat="1" applyFont="1" applyFill="1" applyBorder="1" applyAlignment="1">
      <alignment horizontal="center" vertical="top"/>
    </xf>
    <xf numFmtId="0" fontId="6" fillId="0" borderId="2" xfId="0" applyFont="1" applyFill="1" applyBorder="1" applyAlignment="1">
      <alignment horizontal="center" vertical="top"/>
    </xf>
    <xf numFmtId="0" fontId="6" fillId="0" borderId="2" xfId="0" applyFont="1" applyFill="1" applyBorder="1" applyAlignment="1">
      <alignment horizontal="left" vertical="top" wrapText="1"/>
    </xf>
    <xf numFmtId="180" fontId="6" fillId="0" borderId="2" xfId="0" applyNumberFormat="1" applyFont="1" applyFill="1" applyBorder="1" applyAlignment="1">
      <alignment horizontal="center" vertical="top"/>
    </xf>
    <xf numFmtId="49" fontId="6" fillId="0" borderId="2" xfId="0" applyNumberFormat="1" applyFont="1" applyFill="1" applyBorder="1" applyAlignment="1">
      <alignment horizontal="center" vertical="top"/>
    </xf>
    <xf numFmtId="182" fontId="6" fillId="0" borderId="2" xfId="0" applyNumberFormat="1" applyFont="1" applyFill="1" applyBorder="1" applyAlignment="1">
      <alignment horizontal="center" vertical="top"/>
    </xf>
    <xf numFmtId="0" fontId="6" fillId="0" borderId="3" xfId="0" applyFont="1" applyFill="1" applyBorder="1" applyAlignment="1">
      <alignment horizontal="center" vertical="top"/>
    </xf>
    <xf numFmtId="0" fontId="6" fillId="0" borderId="3" xfId="0" applyFont="1" applyFill="1" applyBorder="1" applyAlignment="1">
      <alignment horizontal="left" vertical="top" wrapText="1"/>
    </xf>
    <xf numFmtId="180" fontId="6" fillId="0" borderId="3" xfId="0" applyNumberFormat="1" applyFont="1" applyFill="1" applyBorder="1" applyAlignment="1">
      <alignment horizontal="center" vertical="top"/>
    </xf>
    <xf numFmtId="49" fontId="6" fillId="0" borderId="3" xfId="0" applyNumberFormat="1" applyFont="1" applyFill="1" applyBorder="1" applyAlignment="1">
      <alignment horizontal="center" vertical="top"/>
    </xf>
    <xf numFmtId="182" fontId="6" fillId="0" borderId="3" xfId="0" applyNumberFormat="1" applyFont="1" applyFill="1" applyBorder="1" applyAlignment="1">
      <alignment horizontal="center" vertical="top"/>
    </xf>
    <xf numFmtId="0" fontId="6" fillId="0" borderId="4" xfId="0" applyFont="1" applyFill="1" applyBorder="1" applyAlignment="1">
      <alignment horizontal="center" vertical="top"/>
    </xf>
    <xf numFmtId="0" fontId="6" fillId="0" borderId="4" xfId="0" applyFont="1" applyFill="1" applyBorder="1" applyAlignment="1">
      <alignment horizontal="left" vertical="top" wrapText="1"/>
    </xf>
    <xf numFmtId="180" fontId="6" fillId="0" borderId="4" xfId="0" applyNumberFormat="1" applyFont="1" applyFill="1" applyBorder="1" applyAlignment="1">
      <alignment horizontal="center" vertical="top"/>
    </xf>
    <xf numFmtId="49" fontId="6" fillId="0" borderId="4" xfId="0" applyNumberFormat="1" applyFont="1" applyFill="1" applyBorder="1" applyAlignment="1">
      <alignment horizontal="center" vertical="top"/>
    </xf>
    <xf numFmtId="182" fontId="6" fillId="0" borderId="4" xfId="0" applyNumberFormat="1" applyFont="1" applyFill="1" applyBorder="1" applyAlignment="1">
      <alignment horizontal="center" vertical="top"/>
    </xf>
    <xf numFmtId="0" fontId="6" fillId="0" borderId="1" xfId="0" applyFont="1" applyFill="1" applyBorder="1" applyAlignment="1">
      <alignment horizontal="left" vertical="top" wrapText="1"/>
    </xf>
    <xf numFmtId="0" fontId="8" fillId="0" borderId="0" xfId="0" applyFont="1" applyFill="1" applyAlignment="1">
      <alignment vertical="top"/>
    </xf>
    <xf numFmtId="0" fontId="2" fillId="0" borderId="1" xfId="0" applyFont="1" applyFill="1" applyBorder="1" applyAlignment="1">
      <alignment vertical="top"/>
    </xf>
    <xf numFmtId="0" fontId="1" fillId="0" borderId="1" xfId="0" applyFont="1" applyFill="1" applyBorder="1" applyAlignment="1">
      <alignment vertical="top"/>
    </xf>
    <xf numFmtId="0" fontId="1" fillId="0" borderId="0" xfId="0" applyFont="1" applyFill="1" applyBorder="1" applyAlignment="1">
      <alignment vertical="top"/>
    </xf>
    <xf numFmtId="181" fontId="13" fillId="0" borderId="1" xfId="0" applyNumberFormat="1" applyFont="1" applyFill="1" applyBorder="1" applyAlignment="1">
      <alignment horizontal="center" vertical="top"/>
    </xf>
    <xf numFmtId="0" fontId="8" fillId="0" borderId="0" xfId="0" applyFont="1" applyFill="1" applyBorder="1" applyAlignment="1">
      <alignment vertical="top"/>
    </xf>
    <xf numFmtId="182" fontId="15" fillId="0" borderId="1" xfId="0" applyNumberFormat="1" applyFont="1" applyFill="1" applyBorder="1" applyAlignment="1">
      <alignment horizontal="center" vertical="top"/>
    </xf>
    <xf numFmtId="0" fontId="1" fillId="0" borderId="1" xfId="0" applyFont="1" applyFill="1" applyBorder="1" applyAlignment="1">
      <alignment vertical="top" wrapText="1"/>
    </xf>
    <xf numFmtId="49" fontId="8" fillId="0" borderId="1" xfId="0" applyNumberFormat="1" applyFont="1" applyFill="1" applyBorder="1" applyAlignment="1">
      <alignment vertical="top" wrapText="1"/>
    </xf>
    <xf numFmtId="180" fontId="8" fillId="0" borderId="1" xfId="0" applyNumberFormat="1" applyFont="1" applyFill="1" applyBorder="1" applyAlignment="1">
      <alignment horizontal="center" vertical="top" wrapText="1"/>
    </xf>
    <xf numFmtId="0" fontId="4" fillId="0" borderId="1" xfId="0" applyFont="1" applyFill="1" applyBorder="1" applyAlignment="1">
      <alignment vertical="top" wrapText="1"/>
    </xf>
    <xf numFmtId="49" fontId="8" fillId="0" borderId="1" xfId="0" applyNumberFormat="1" applyFont="1" applyFill="1" applyBorder="1" applyAlignment="1">
      <alignment horizontal="center" vertical="top" wrapText="1"/>
    </xf>
    <xf numFmtId="180" fontId="4" fillId="0" borderId="0" xfId="0" applyNumberFormat="1" applyFont="1" applyFill="1" applyAlignment="1">
      <alignment vertical="top" wrapText="1"/>
    </xf>
    <xf numFmtId="180" fontId="9" fillId="0" borderId="1" xfId="0" applyNumberFormat="1" applyFont="1" applyFill="1" applyBorder="1" applyAlignment="1">
      <alignment horizontal="center" vertical="top" wrapText="1"/>
    </xf>
    <xf numFmtId="49" fontId="9" fillId="0" borderId="1" xfId="0" applyNumberFormat="1" applyFont="1" applyFill="1" applyBorder="1" applyAlignment="1">
      <alignment horizontal="center" vertical="top" wrapText="1"/>
    </xf>
    <xf numFmtId="49" fontId="11" fillId="0" borderId="1" xfId="0" applyNumberFormat="1" applyFont="1" applyFill="1" applyBorder="1" applyAlignment="1">
      <alignment vertical="top" wrapText="1"/>
    </xf>
    <xf numFmtId="0" fontId="8" fillId="0" borderId="1" xfId="0" applyFont="1" applyFill="1" applyBorder="1" applyAlignment="1">
      <alignment vertical="top" wrapText="1"/>
    </xf>
    <xf numFmtId="0" fontId="8" fillId="0" borderId="1" xfId="0" applyFont="1" applyFill="1" applyBorder="1" applyAlignment="1">
      <alignment horizontal="left" vertical="top" wrapText="1"/>
    </xf>
    <xf numFmtId="182" fontId="9" fillId="0" borderId="1" xfId="0" applyNumberFormat="1" applyFont="1" applyFill="1" applyBorder="1" applyAlignment="1">
      <alignment horizontal="center" vertical="top" wrapText="1"/>
    </xf>
    <xf numFmtId="49" fontId="12" fillId="0" borderId="1" xfId="0" applyNumberFormat="1" applyFont="1" applyFill="1" applyBorder="1" applyAlignment="1">
      <alignment horizontal="center" vertical="top" wrapText="1"/>
    </xf>
    <xf numFmtId="181" fontId="12" fillId="0" borderId="1" xfId="0" applyNumberFormat="1" applyFont="1" applyFill="1" applyBorder="1" applyAlignment="1">
      <alignment horizontal="center" vertical="top" wrapText="1"/>
    </xf>
    <xf numFmtId="49" fontId="6" fillId="0" borderId="1" xfId="0" applyNumberFormat="1" applyFont="1" applyFill="1" applyBorder="1" applyAlignment="1">
      <alignment horizontal="center" vertical="top" wrapText="1"/>
    </xf>
    <xf numFmtId="180" fontId="11" fillId="0" borderId="1" xfId="0" applyNumberFormat="1" applyFont="1" applyFill="1" applyBorder="1" applyAlignment="1">
      <alignment horizontal="center" vertical="top" wrapText="1"/>
    </xf>
    <xf numFmtId="49" fontId="11" fillId="0" borderId="1" xfId="0" applyNumberFormat="1" applyFont="1" applyFill="1" applyBorder="1" applyAlignment="1">
      <alignment horizontal="center" vertical="top" wrapText="1"/>
    </xf>
    <xf numFmtId="181" fontId="6" fillId="0" borderId="1" xfId="0" applyNumberFormat="1" applyFont="1" applyFill="1" applyBorder="1" applyAlignment="1">
      <alignment horizontal="center" vertical="top" wrapText="1"/>
    </xf>
    <xf numFmtId="180" fontId="6" fillId="0" borderId="1" xfId="0" applyNumberFormat="1" applyFont="1" applyFill="1" applyBorder="1" applyAlignment="1">
      <alignment horizontal="center" vertical="top" wrapText="1"/>
    </xf>
    <xf numFmtId="180" fontId="12" fillId="0" borderId="1" xfId="0" applyNumberFormat="1" applyFont="1" applyFill="1" applyBorder="1" applyAlignment="1">
      <alignment horizontal="center" vertical="top" wrapText="1"/>
    </xf>
    <xf numFmtId="49" fontId="6" fillId="0" borderId="1" xfId="0" applyNumberFormat="1" applyFont="1" applyFill="1" applyBorder="1" applyAlignment="1">
      <alignment horizontal="left" vertical="top" wrapText="1"/>
    </xf>
    <xf numFmtId="49" fontId="6" fillId="0" borderId="0" xfId="0" applyNumberFormat="1" applyFont="1" applyFill="1" applyAlignment="1">
      <alignment horizontal="center" vertical="top" wrapText="1"/>
    </xf>
    <xf numFmtId="180" fontId="6" fillId="0" borderId="0" xfId="0" applyNumberFormat="1" applyFont="1" applyFill="1" applyAlignment="1">
      <alignment horizontal="center" vertical="top" wrapText="1"/>
    </xf>
    <xf numFmtId="49" fontId="6" fillId="0" borderId="0" xfId="0" applyNumberFormat="1" applyFont="1" applyFill="1" applyAlignment="1">
      <alignment vertical="top" wrapText="1"/>
    </xf>
    <xf numFmtId="0" fontId="16" fillId="0" borderId="0" xfId="0" applyFont="1" applyFill="1" applyBorder="1" applyAlignment="1">
      <alignment horizontal="left" vertical="top" wrapText="1"/>
    </xf>
    <xf numFmtId="180" fontId="16" fillId="0" borderId="0" xfId="0" applyNumberFormat="1" applyFont="1" applyFill="1" applyBorder="1" applyAlignment="1">
      <alignment horizontal="right" vertical="top" wrapText="1"/>
    </xf>
    <xf numFmtId="49" fontId="16" fillId="0" borderId="0" xfId="0" applyNumberFormat="1" applyFont="1" applyFill="1" applyBorder="1" applyAlignment="1">
      <alignment horizontal="right" vertical="top" wrapText="1"/>
    </xf>
    <xf numFmtId="0" fontId="0" fillId="0" borderId="0" xfId="0" applyFont="1" applyFill="1" applyAlignment="1">
      <alignment vertical="top" wrapText="1"/>
    </xf>
    <xf numFmtId="0" fontId="17" fillId="0" borderId="0" xfId="0" applyFont="1" applyFill="1" applyAlignment="1">
      <alignment horizontal="center" vertical="top" wrapText="1"/>
    </xf>
    <xf numFmtId="0" fontId="17" fillId="0" borderId="0" xfId="0" applyFont="1" applyFill="1" applyAlignment="1">
      <alignment horizontal="right" vertical="top" wrapText="1"/>
    </xf>
    <xf numFmtId="49" fontId="17" fillId="0" borderId="0" xfId="0" applyNumberFormat="1" applyFont="1" applyFill="1" applyAlignment="1">
      <alignment horizontal="right" vertical="top" wrapText="1"/>
    </xf>
  </cellXfs>
  <cellStyles count="50">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 name="xl31"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306-4\&#1076;&#1083;&#1103;%20&#1074;&#1089;&#1077;&#1093;\&#1054;&#1090;%20&#1086;&#1090;&#1076;&#1077;&#1083;&#1072;%20&#1076;&#1086;&#1093;&#1086;&#1076;&#1086;&#1074;%20&#1087;&#1086;&#1103;&#1089;&#1085;&#1080;&#1090;&#1077;&#1083;&#1100;&#1085;&#1072;&#1103;\XLS\&#1057;&#1074;&#1086;&#1076;&#1082;&#1080;%20&#1085;&#1086;&#1074;&#1099;&#1077;\&#1052;&#1086;&#1080;%20&#1076;&#1086;&#1082;&#1091;&#1084;&#1077;&#1085;&#1090;&#1099;\XLS\&#1040;&#1082;&#1090;&#1099;%20&#1089;&#1074;&#1077;&#1088;&#1082;&#1080;\&#1072;&#1082;&#1090;%20&#1089;&#1074;&#1077;&#1088;&#1082;&#1080;%20&#1079;&#1072;%201999%20&#1075;&#1086;&#107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306-4\&#1076;&#1083;&#1103;%20&#1074;&#1089;&#1077;&#1093;\&#1054;&#1090;%20&#1086;&#1090;&#1076;&#1077;&#1083;&#1072;%20&#1076;&#1086;&#1093;&#1086;&#1076;&#1086;&#1074;%20&#1087;&#1086;&#1103;&#1089;&#1085;&#1080;&#1090;&#1077;&#1083;&#1100;&#1085;&#1072;&#1103;\XLS\&#1057;&#1074;&#1086;&#1076;&#1082;&#1080;%20&#1085;&#1086;&#1074;&#1099;&#1077;\&#1072;&#1082;&#1090;%20&#1089;&#1074;&#1077;&#1088;&#1082;&#1080;%20&#1079;&#1072;%201999%20&#1075;&#1086;&#10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акт сверки  последний"/>
      <sheetName val="акт сверки "/>
      <sheetName val="акт сверки  (2)"/>
      <sheetName val="акт сверки - старый"/>
      <sheetName val="причины"/>
      <sheetName val="по районам"/>
      <sheetName val="по налогам"/>
      <sheetName val="налоги-денеж."/>
      <sheetName val="налоги-соглаш."/>
      <sheetName val="город 100%"/>
      <sheetName val="деньги-город"/>
      <sheetName val="соглаш.-город"/>
      <sheetName val="Лист8"/>
      <sheetName val="Лист9"/>
      <sheetName val="Лист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акт сверки  последний"/>
      <sheetName val="акт сверки "/>
      <sheetName val="акт сверки  (2)"/>
      <sheetName val="акт сверки - старый"/>
      <sheetName val="причины"/>
      <sheetName val="по районам"/>
      <sheetName val="по налогам"/>
      <sheetName val="налоги-денеж."/>
      <sheetName val="налоги-соглаш."/>
      <sheetName val="город 100%"/>
      <sheetName val="деньги-город"/>
      <sheetName val="соглаш.-город"/>
      <sheetName val="Лист8"/>
      <sheetName val="Лист9"/>
      <sheetName val="Лист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72"/>
  <sheetViews>
    <sheetView showZeros="0" tabSelected="1" view="pageBreakPreview" zoomScale="130" zoomScaleNormal="85" topLeftCell="A253" workbookViewId="0">
      <selection activeCell="C261" sqref="C261:P261"/>
    </sheetView>
  </sheetViews>
  <sheetFormatPr defaultColWidth="8.75555555555556" defaultRowHeight="18.75"/>
  <cols>
    <col min="1" max="1" width="27" style="3" customWidth="1"/>
    <col min="2" max="2" width="51.5333333333333" style="13" customWidth="1"/>
    <col min="3" max="3" width="15.6222222222222" style="12" customWidth="1"/>
    <col min="4" max="7" width="15.1222222222222" style="14" hidden="1" customWidth="1"/>
    <col min="8" max="8" width="16" style="14" hidden="1" customWidth="1"/>
    <col min="9" max="9" width="11.1222222222222" style="14" hidden="1" customWidth="1"/>
    <col min="10" max="10" width="12.5" style="15" hidden="1" customWidth="1"/>
    <col min="11" max="11" width="15.5" style="16" hidden="1" customWidth="1"/>
    <col min="12" max="14" width="8.75555555555556" style="16" hidden="1" customWidth="1"/>
    <col min="15" max="15" width="14" style="17" customWidth="1"/>
    <col min="16" max="16" width="17.5555555555556" style="16" customWidth="1"/>
    <col min="17" max="17" width="8.75555555555556" style="1"/>
    <col min="18" max="18" width="15" style="1" customWidth="1"/>
    <col min="19" max="24" width="8.75555555555556" style="1"/>
    <col min="25" max="16384" width="8.75555555555556" style="16"/>
  </cols>
  <sheetData>
    <row r="1" s="1" customFormat="1" hidden="1" customHeight="1" spans="1:24">
      <c r="A1" s="18"/>
      <c r="B1" s="19" t="s">
        <v>0</v>
      </c>
      <c r="C1" s="20"/>
      <c r="D1" s="21"/>
      <c r="O1" s="22"/>
    </row>
    <row r="2" s="1" customFormat="1" customHeight="1" spans="1:24">
      <c r="A2" s="18"/>
      <c r="B2" s="19"/>
      <c r="C2" s="23" t="s">
        <v>1</v>
      </c>
      <c r="D2" s="23"/>
      <c r="E2" s="23"/>
      <c r="F2" s="23"/>
      <c r="G2" s="23"/>
      <c r="H2" s="23"/>
      <c r="I2" s="23"/>
      <c r="J2" s="23"/>
      <c r="K2" s="23"/>
      <c r="L2" s="23"/>
      <c r="M2" s="23"/>
      <c r="N2" s="23"/>
      <c r="O2" s="23"/>
      <c r="P2" s="23"/>
    </row>
    <row r="3" s="1" customFormat="1" customHeight="1" spans="1:24">
      <c r="A3" s="18"/>
      <c r="B3" s="19"/>
      <c r="C3" s="23" t="s">
        <v>2</v>
      </c>
      <c r="D3" s="23"/>
      <c r="E3" s="23"/>
      <c r="F3" s="23"/>
      <c r="G3" s="23"/>
      <c r="H3" s="23"/>
      <c r="I3" s="23"/>
      <c r="J3" s="23"/>
      <c r="K3" s="23"/>
      <c r="L3" s="23"/>
      <c r="M3" s="23"/>
      <c r="N3" s="23"/>
      <c r="O3" s="23"/>
      <c r="P3" s="23"/>
    </row>
    <row r="4" s="1" customFormat="1" customHeight="1" spans="1:24">
      <c r="A4" s="18"/>
      <c r="B4" s="19"/>
      <c r="C4" s="23" t="s">
        <v>3</v>
      </c>
      <c r="D4" s="23"/>
      <c r="E4" s="23"/>
      <c r="F4" s="23"/>
      <c r="G4" s="23"/>
      <c r="H4" s="23"/>
      <c r="I4" s="23"/>
      <c r="J4" s="23"/>
      <c r="K4" s="23"/>
      <c r="L4" s="23"/>
      <c r="M4" s="23"/>
      <c r="N4" s="23"/>
      <c r="O4" s="23"/>
      <c r="P4" s="23"/>
    </row>
    <row r="5" s="1" customFormat="1" ht="17" customHeight="1" spans="1:24">
      <c r="A5" s="18"/>
      <c r="B5" s="24"/>
      <c r="C5" s="23" t="s">
        <v>4</v>
      </c>
      <c r="D5" s="23"/>
      <c r="E5" s="23"/>
      <c r="F5" s="23"/>
      <c r="G5" s="23"/>
      <c r="H5" s="23"/>
      <c r="I5" s="23"/>
      <c r="J5" s="23"/>
      <c r="K5" s="23"/>
      <c r="L5" s="23"/>
      <c r="M5" s="23"/>
      <c r="N5" s="23"/>
      <c r="O5" s="23"/>
      <c r="P5" s="23"/>
    </row>
    <row r="6" s="1" customFormat="1" ht="14.25" customHeight="1" spans="1:24">
      <c r="A6" s="18"/>
      <c r="B6" s="24"/>
      <c r="C6" s="25"/>
      <c r="D6" s="26"/>
      <c r="E6" s="26"/>
      <c r="F6" s="26"/>
      <c r="G6" s="26"/>
      <c r="H6" s="26"/>
      <c r="I6" s="26"/>
      <c r="J6" s="27"/>
      <c r="O6" s="22"/>
    </row>
    <row r="7" ht="24" customHeight="1" spans="1:24">
      <c r="A7" s="28" t="s">
        <v>5</v>
      </c>
      <c r="B7" s="28"/>
      <c r="C7" s="28"/>
      <c r="D7" s="28"/>
      <c r="E7" s="28"/>
      <c r="F7" s="28"/>
      <c r="G7" s="28"/>
      <c r="H7" s="28"/>
      <c r="I7" s="28"/>
      <c r="J7" s="28"/>
      <c r="K7" s="28"/>
      <c r="L7" s="28"/>
      <c r="M7" s="28"/>
      <c r="N7" s="28"/>
      <c r="O7" s="29"/>
      <c r="P7" s="28"/>
    </row>
    <row r="8" ht="10.5" customHeight="1" spans="1:24">
      <c r="A8" s="28"/>
      <c r="B8" s="28"/>
      <c r="C8" s="28"/>
    </row>
    <row r="9" ht="24.75" customHeight="1" spans="1:24">
      <c r="B9" s="16"/>
      <c r="D9" s="30"/>
      <c r="E9" s="30"/>
      <c r="F9" s="30"/>
      <c r="G9" s="30"/>
      <c r="H9" s="30"/>
      <c r="I9" s="30"/>
      <c r="J9" s="31" t="s">
        <v>6</v>
      </c>
      <c r="O9" s="32" t="s">
        <v>6</v>
      </c>
    </row>
    <row r="10" s="2" customFormat="1" ht="15" customHeight="1" spans="1:24">
      <c r="A10" s="33" t="s">
        <v>7</v>
      </c>
      <c r="B10" s="33" t="s">
        <v>8</v>
      </c>
      <c r="C10" s="34" t="s">
        <v>9</v>
      </c>
      <c r="D10" s="35" t="s">
        <v>10</v>
      </c>
      <c r="E10" s="35" t="s">
        <v>11</v>
      </c>
      <c r="F10" s="35"/>
      <c r="G10" s="35"/>
      <c r="H10" s="35"/>
      <c r="I10" s="35"/>
      <c r="J10" s="35"/>
      <c r="K10" s="36"/>
      <c r="L10" s="36"/>
      <c r="M10" s="36"/>
      <c r="N10" s="36"/>
      <c r="O10" s="37" t="s">
        <v>12</v>
      </c>
      <c r="P10" s="34" t="s">
        <v>13</v>
      </c>
      <c r="Q10" s="38"/>
      <c r="R10" s="38"/>
      <c r="S10" s="38"/>
      <c r="T10" s="38"/>
      <c r="U10" s="38"/>
      <c r="V10" s="38"/>
      <c r="W10" s="38"/>
      <c r="X10" s="38"/>
    </row>
    <row r="11" s="2" customFormat="1" ht="15" customHeight="1" spans="1:24">
      <c r="A11" s="33"/>
      <c r="B11" s="33"/>
      <c r="C11" s="39"/>
      <c r="D11" s="36"/>
      <c r="E11" s="40" t="s">
        <v>14</v>
      </c>
      <c r="F11" s="40" t="s">
        <v>15</v>
      </c>
      <c r="G11" s="40"/>
      <c r="H11" s="40" t="s">
        <v>16</v>
      </c>
      <c r="I11" s="40"/>
      <c r="J11" s="41" t="s">
        <v>17</v>
      </c>
      <c r="K11" s="36"/>
      <c r="L11" s="36"/>
      <c r="M11" s="36"/>
      <c r="N11" s="36"/>
      <c r="O11" s="42"/>
      <c r="P11" s="39"/>
      <c r="Q11" s="38"/>
      <c r="R11" s="38"/>
      <c r="S11" s="38"/>
      <c r="T11" s="38"/>
      <c r="U11" s="38"/>
      <c r="V11" s="38"/>
      <c r="W11" s="38"/>
      <c r="X11" s="38"/>
    </row>
    <row r="12" s="3" customFormat="1" ht="21" customHeight="1" spans="1:24">
      <c r="A12" s="33"/>
      <c r="B12" s="33"/>
      <c r="C12" s="39"/>
      <c r="D12" s="36"/>
      <c r="E12" s="40"/>
      <c r="F12" s="36"/>
      <c r="G12" s="36" t="s">
        <v>18</v>
      </c>
      <c r="H12" s="36"/>
      <c r="I12" s="40" t="s">
        <v>19</v>
      </c>
      <c r="J12" s="41"/>
      <c r="K12" s="43"/>
      <c r="L12" s="43"/>
      <c r="M12" s="43"/>
      <c r="N12" s="43"/>
      <c r="O12" s="42"/>
      <c r="P12" s="39"/>
      <c r="Q12" s="18"/>
      <c r="R12" s="18"/>
      <c r="S12" s="18"/>
      <c r="T12" s="18"/>
      <c r="U12" s="18"/>
      <c r="V12" s="18"/>
      <c r="W12" s="18"/>
      <c r="X12" s="18"/>
    </row>
    <row r="13" s="4" customFormat="1" ht="36" customHeight="1" spans="1:24">
      <c r="A13" s="44" t="s">
        <v>20</v>
      </c>
      <c r="B13" s="45" t="s">
        <v>21</v>
      </c>
      <c r="C13" s="46">
        <f>C14+C50+C67+C79+C82+C89+C104+C133+C135+C144+C160+C198+C43</f>
        <v>19254931</v>
      </c>
      <c r="D13" s="47" t="e">
        <f>C13*100/#REF!</f>
        <v>#REF!</v>
      </c>
      <c r="E13" s="48" t="e">
        <f>E14+E26+E81+E89+E98+E104+#REF!+E180+#REF!+#REF!+#REF!</f>
        <v>#REF!</v>
      </c>
      <c r="F13" s="49" t="e">
        <f>F14+F26+F81+F89+F98+F104+#REF!+F180+#REF!+#REF!+#REF!</f>
        <v>#REF!</v>
      </c>
      <c r="G13" s="48"/>
      <c r="H13" s="48" t="e">
        <f>H14+H26+H81+H89+H98+H104+#REF!+H180+#REF!+#REF!+#REF!</f>
        <v>#REF!</v>
      </c>
      <c r="I13" s="48"/>
      <c r="J13" s="50" t="e">
        <f>H13-F13</f>
        <v>#REF!</v>
      </c>
      <c r="K13" s="51"/>
      <c r="L13" s="51"/>
      <c r="M13" s="51"/>
      <c r="N13" s="51"/>
      <c r="O13" s="52">
        <f>O14+O50+O67+O79+O82+O89+O104+O133+O135+O144+O160+O198+O43</f>
        <v>19197211</v>
      </c>
      <c r="P13" s="53">
        <f>O13/C13*100</f>
        <v>99.7002326313192</v>
      </c>
      <c r="Q13" s="1"/>
      <c r="R13" s="1"/>
      <c r="S13" s="1"/>
      <c r="T13" s="1"/>
      <c r="U13" s="1"/>
      <c r="V13" s="1"/>
      <c r="W13" s="1"/>
      <c r="X13" s="1"/>
    </row>
    <row r="14" s="4" customFormat="1" ht="36" customHeight="1" spans="1:24">
      <c r="A14" s="44" t="s">
        <v>22</v>
      </c>
      <c r="B14" s="45" t="s">
        <v>23</v>
      </c>
      <c r="C14" s="46">
        <f>C18+C15</f>
        <v>12399243</v>
      </c>
      <c r="D14" s="47" t="e">
        <f>C14*100/#REF!</f>
        <v>#REF!</v>
      </c>
      <c r="E14" s="48" t="e">
        <f>E18+#REF!</f>
        <v>#REF!</v>
      </c>
      <c r="F14" s="48" t="e">
        <f>F18+#REF!</f>
        <v>#REF!</v>
      </c>
      <c r="G14" s="48"/>
      <c r="H14" s="48" t="e">
        <f>H18+#REF!</f>
        <v>#REF!</v>
      </c>
      <c r="I14" s="48"/>
      <c r="J14" s="50" t="e">
        <f>H14-F14</f>
        <v>#REF!</v>
      </c>
      <c r="K14" s="51"/>
      <c r="L14" s="51"/>
      <c r="M14" s="51"/>
      <c r="N14" s="51"/>
      <c r="O14" s="52">
        <f>O18+O15</f>
        <v>12399694</v>
      </c>
      <c r="P14" s="53">
        <f t="shared" ref="P14:P88" si="0">O14/C14*100</f>
        <v>100.003637318827</v>
      </c>
      <c r="Q14" s="1"/>
      <c r="R14" s="1"/>
      <c r="S14" s="1"/>
      <c r="T14" s="1"/>
      <c r="U14" s="1"/>
      <c r="V14" s="1"/>
      <c r="W14" s="1"/>
      <c r="X14" s="1"/>
    </row>
    <row r="15" s="4" customFormat="1" ht="25.5" hidden="1" customHeight="1" spans="1:24">
      <c r="A15" s="44" t="s">
        <v>24</v>
      </c>
      <c r="B15" s="45" t="s">
        <v>25</v>
      </c>
      <c r="C15" s="46">
        <f>C16</f>
        <v>0</v>
      </c>
      <c r="D15" s="47"/>
      <c r="E15" s="48"/>
      <c r="F15" s="48"/>
      <c r="G15" s="48"/>
      <c r="H15" s="48"/>
      <c r="I15" s="48"/>
      <c r="J15" s="50"/>
      <c r="K15" s="51"/>
      <c r="L15" s="51"/>
      <c r="M15" s="51"/>
      <c r="N15" s="51"/>
      <c r="O15" s="52">
        <f>O16</f>
        <v>0</v>
      </c>
      <c r="P15" s="53" t="e">
        <f t="shared" si="0"/>
        <v>#DIV/0!</v>
      </c>
      <c r="Q15" s="1"/>
      <c r="R15" s="1"/>
      <c r="S15" s="1"/>
      <c r="T15" s="1"/>
      <c r="U15" s="1"/>
      <c r="V15" s="1"/>
      <c r="W15" s="1"/>
      <c r="X15" s="1"/>
    </row>
    <row r="16" s="4" customFormat="1" ht="41.25" hidden="1" customHeight="1" spans="1:24">
      <c r="A16" s="54" t="s">
        <v>26</v>
      </c>
      <c r="B16" s="55" t="s">
        <v>27</v>
      </c>
      <c r="C16" s="46">
        <f>C17</f>
        <v>0</v>
      </c>
      <c r="D16" s="47"/>
      <c r="E16" s="48"/>
      <c r="F16" s="48"/>
      <c r="G16" s="48"/>
      <c r="H16" s="48"/>
      <c r="I16" s="48"/>
      <c r="J16" s="50"/>
      <c r="K16" s="51"/>
      <c r="L16" s="51"/>
      <c r="M16" s="51"/>
      <c r="N16" s="51"/>
      <c r="O16" s="52">
        <f>O17</f>
        <v>0</v>
      </c>
      <c r="P16" s="53" t="e">
        <f t="shared" si="0"/>
        <v>#DIV/0!</v>
      </c>
      <c r="Q16" s="1"/>
      <c r="R16" s="1"/>
      <c r="S16" s="1"/>
      <c r="T16" s="1"/>
      <c r="U16" s="1"/>
      <c r="V16" s="1"/>
      <c r="W16" s="1"/>
      <c r="X16" s="1"/>
    </row>
    <row r="17" s="4" customFormat="1" ht="8" hidden="1" customHeight="1" spans="1:24">
      <c r="A17" s="54" t="s">
        <v>28</v>
      </c>
      <c r="B17" s="55" t="s">
        <v>29</v>
      </c>
      <c r="C17" s="46"/>
      <c r="D17" s="47"/>
      <c r="E17" s="48"/>
      <c r="F17" s="48"/>
      <c r="G17" s="48"/>
      <c r="H17" s="48"/>
      <c r="I17" s="48"/>
      <c r="J17" s="50"/>
      <c r="K17" s="51"/>
      <c r="L17" s="51"/>
      <c r="M17" s="51"/>
      <c r="N17" s="51"/>
      <c r="O17" s="52"/>
      <c r="P17" s="53" t="e">
        <f t="shared" si="0"/>
        <v>#DIV/0!</v>
      </c>
      <c r="Q17" s="1"/>
      <c r="R17" s="1"/>
      <c r="S17" s="1"/>
      <c r="T17" s="1"/>
      <c r="U17" s="1"/>
      <c r="V17" s="1"/>
      <c r="W17" s="1"/>
      <c r="X17" s="1"/>
    </row>
    <row r="18" s="4" customFormat="1" ht="25" customHeight="1" spans="1:24">
      <c r="A18" s="44" t="s">
        <v>30</v>
      </c>
      <c r="B18" s="45" t="s">
        <v>31</v>
      </c>
      <c r="C18" s="46">
        <f>SUM(C19:C42)</f>
        <v>12399243</v>
      </c>
      <c r="D18" s="46" t="e">
        <f t="shared" ref="D18:N18" si="1">SUM(D19:D41)</f>
        <v>#REF!</v>
      </c>
      <c r="E18" s="46" t="e">
        <f t="shared" si="1"/>
        <v>#REF!</v>
      </c>
      <c r="F18" s="46" t="e">
        <f t="shared" si="1"/>
        <v>#REF!</v>
      </c>
      <c r="G18" s="46">
        <f t="shared" si="1"/>
        <v>0</v>
      </c>
      <c r="H18" s="46" t="e">
        <f t="shared" si="1"/>
        <v>#REF!</v>
      </c>
      <c r="I18" s="46">
        <f t="shared" si="1"/>
        <v>0</v>
      </c>
      <c r="J18" s="46" t="e">
        <f t="shared" si="1"/>
        <v>#REF!</v>
      </c>
      <c r="K18" s="46">
        <f t="shared" si="1"/>
        <v>0</v>
      </c>
      <c r="L18" s="46">
        <f t="shared" si="1"/>
        <v>0</v>
      </c>
      <c r="M18" s="46">
        <f t="shared" si="1"/>
        <v>0</v>
      </c>
      <c r="N18" s="46">
        <f t="shared" si="1"/>
        <v>0</v>
      </c>
      <c r="O18" s="52">
        <f>SUM(O19:O42)</f>
        <v>12399694</v>
      </c>
      <c r="P18" s="53">
        <f t="shared" si="0"/>
        <v>100.003637318827</v>
      </c>
      <c r="Q18" s="1"/>
      <c r="R18" s="1"/>
      <c r="S18" s="1"/>
      <c r="T18" s="1"/>
      <c r="U18" s="1"/>
      <c r="V18" s="1"/>
      <c r="W18" s="1"/>
      <c r="X18" s="1"/>
    </row>
    <row r="19" s="4" customFormat="1" ht="409" customHeight="1" spans="1:24">
      <c r="A19" s="54" t="s">
        <v>32</v>
      </c>
      <c r="B19" s="55" t="s">
        <v>33</v>
      </c>
      <c r="C19" s="56">
        <v>10276551</v>
      </c>
      <c r="D19" s="57" t="e">
        <f>C19*100/#REF!</f>
        <v>#REF!</v>
      </c>
      <c r="E19" s="58" t="e">
        <f>#REF!</f>
        <v>#REF!</v>
      </c>
      <c r="F19" s="58" t="e">
        <f>#REF!</f>
        <v>#REF!</v>
      </c>
      <c r="G19" s="58"/>
      <c r="H19" s="58" t="e">
        <f>#REF!</f>
        <v>#REF!</v>
      </c>
      <c r="I19" s="58"/>
      <c r="J19" s="59" t="e">
        <f>H19-F19</f>
        <v>#REF!</v>
      </c>
      <c r="K19" s="51"/>
      <c r="L19" s="51"/>
      <c r="M19" s="51"/>
      <c r="N19" s="51"/>
      <c r="O19" s="60">
        <v>10276167</v>
      </c>
      <c r="P19" s="61">
        <f t="shared" si="0"/>
        <v>99.9962633377677</v>
      </c>
      <c r="Q19" s="1"/>
      <c r="R19" s="1"/>
      <c r="S19" s="1"/>
      <c r="T19" s="1"/>
      <c r="U19" s="1"/>
      <c r="V19" s="1"/>
      <c r="W19" s="1"/>
      <c r="X19" s="1"/>
    </row>
    <row r="20" s="4" customFormat="1" ht="364" customHeight="1" spans="1:24">
      <c r="A20" s="54" t="s">
        <v>34</v>
      </c>
      <c r="B20" s="55" t="s">
        <v>35</v>
      </c>
      <c r="C20" s="56">
        <v>30782</v>
      </c>
      <c r="D20" s="57"/>
      <c r="E20" s="58"/>
      <c r="F20" s="58"/>
      <c r="G20" s="58"/>
      <c r="H20" s="58"/>
      <c r="I20" s="58"/>
      <c r="J20" s="59"/>
      <c r="K20" s="51"/>
      <c r="L20" s="51"/>
      <c r="M20" s="51"/>
      <c r="N20" s="51"/>
      <c r="O20" s="60">
        <v>30790</v>
      </c>
      <c r="P20" s="61">
        <f t="shared" si="0"/>
        <v>100.025989214476</v>
      </c>
      <c r="Q20" s="1"/>
      <c r="R20" s="1"/>
      <c r="S20" s="1"/>
      <c r="T20" s="1"/>
      <c r="U20" s="1"/>
      <c r="V20" s="1"/>
      <c r="W20" s="1"/>
      <c r="X20" s="1"/>
    </row>
    <row r="21" s="4" customFormat="1" ht="342" customHeight="1" spans="1:24">
      <c r="A21" s="54" t="s">
        <v>36</v>
      </c>
      <c r="B21" s="55" t="s">
        <v>37</v>
      </c>
      <c r="C21" s="56">
        <v>9834</v>
      </c>
      <c r="D21" s="57"/>
      <c r="E21" s="58"/>
      <c r="F21" s="58"/>
      <c r="G21" s="58"/>
      <c r="H21" s="58"/>
      <c r="I21" s="58"/>
      <c r="J21" s="59"/>
      <c r="K21" s="51"/>
      <c r="L21" s="51"/>
      <c r="M21" s="51"/>
      <c r="N21" s="51"/>
      <c r="O21" s="60">
        <v>9849</v>
      </c>
      <c r="P21" s="61">
        <f t="shared" si="0"/>
        <v>100.152532031727</v>
      </c>
      <c r="Q21" s="1"/>
      <c r="R21" s="1"/>
      <c r="S21" s="1"/>
      <c r="T21" s="1"/>
      <c r="U21" s="1"/>
      <c r="V21" s="1"/>
      <c r="W21" s="1"/>
      <c r="X21" s="1"/>
    </row>
    <row r="22" s="4" customFormat="1" ht="340" customHeight="1" spans="1:24">
      <c r="A22" s="54" t="s">
        <v>38</v>
      </c>
      <c r="B22" s="55" t="s">
        <v>39</v>
      </c>
      <c r="C22" s="56">
        <v>24800</v>
      </c>
      <c r="D22" s="57"/>
      <c r="E22" s="58"/>
      <c r="F22" s="58"/>
      <c r="G22" s="58"/>
      <c r="H22" s="58"/>
      <c r="I22" s="58"/>
      <c r="J22" s="59"/>
      <c r="K22" s="51"/>
      <c r="L22" s="51"/>
      <c r="M22" s="51"/>
      <c r="N22" s="51"/>
      <c r="O22" s="60">
        <v>24849</v>
      </c>
      <c r="P22" s="61">
        <f t="shared" si="0"/>
        <v>100.197580645161</v>
      </c>
      <c r="Q22" s="1"/>
      <c r="R22" s="1"/>
      <c r="S22" s="1"/>
      <c r="T22" s="1"/>
      <c r="U22" s="1"/>
      <c r="V22" s="1"/>
      <c r="W22" s="1"/>
      <c r="X22" s="1"/>
    </row>
    <row r="23" s="4" customFormat="1" ht="350" customHeight="1" spans="1:24">
      <c r="A23" s="54" t="s">
        <v>40</v>
      </c>
      <c r="B23" s="55" t="s">
        <v>41</v>
      </c>
      <c r="C23" s="56">
        <v>16200</v>
      </c>
      <c r="D23" s="57"/>
      <c r="E23" s="58"/>
      <c r="F23" s="58"/>
      <c r="G23" s="58"/>
      <c r="H23" s="58"/>
      <c r="I23" s="58"/>
      <c r="J23" s="59"/>
      <c r="K23" s="51"/>
      <c r="L23" s="51"/>
      <c r="M23" s="51"/>
      <c r="N23" s="51"/>
      <c r="O23" s="60">
        <v>16208</v>
      </c>
      <c r="P23" s="61">
        <f t="shared" si="0"/>
        <v>100.049382716049</v>
      </c>
      <c r="Q23" s="1"/>
      <c r="R23" s="1"/>
      <c r="S23" s="1"/>
      <c r="T23" s="1"/>
      <c r="U23" s="1"/>
      <c r="V23" s="1"/>
      <c r="W23" s="1"/>
      <c r="X23" s="1"/>
    </row>
    <row r="24" s="4" customFormat="1" ht="303" customHeight="1" spans="1:24">
      <c r="A24" s="54" t="s">
        <v>42</v>
      </c>
      <c r="B24" s="55" t="s">
        <v>43</v>
      </c>
      <c r="C24" s="56">
        <v>34840</v>
      </c>
      <c r="D24" s="57"/>
      <c r="E24" s="58"/>
      <c r="F24" s="58"/>
      <c r="G24" s="58"/>
      <c r="H24" s="58"/>
      <c r="I24" s="58"/>
      <c r="J24" s="59"/>
      <c r="K24" s="51"/>
      <c r="L24" s="51"/>
      <c r="M24" s="51"/>
      <c r="N24" s="51"/>
      <c r="O24" s="60">
        <v>34840</v>
      </c>
      <c r="P24" s="61">
        <f t="shared" si="0"/>
        <v>100</v>
      </c>
      <c r="Q24" s="1"/>
      <c r="R24" s="1"/>
      <c r="S24" s="1"/>
      <c r="T24" s="1"/>
      <c r="U24" s="1"/>
      <c r="V24" s="1"/>
      <c r="W24" s="1"/>
      <c r="X24" s="1"/>
    </row>
    <row r="25" s="4" customFormat="1" ht="300" customHeight="1" spans="1:24">
      <c r="A25" s="54" t="s">
        <v>44</v>
      </c>
      <c r="B25" s="55" t="s">
        <v>45</v>
      </c>
      <c r="C25" s="56">
        <v>204817</v>
      </c>
      <c r="D25" s="62" t="e">
        <f>C25*100/#REF!</f>
        <v>#REF!</v>
      </c>
      <c r="E25" s="58"/>
      <c r="F25" s="58"/>
      <c r="G25" s="58"/>
      <c r="H25" s="58"/>
      <c r="I25" s="58"/>
      <c r="J25" s="59">
        <f>H25-F25</f>
        <v>0</v>
      </c>
      <c r="K25" s="51"/>
      <c r="L25" s="51"/>
      <c r="M25" s="51"/>
      <c r="N25" s="51"/>
      <c r="O25" s="60">
        <v>204719</v>
      </c>
      <c r="P25" s="61">
        <f t="shared" si="0"/>
        <v>99.9521524092238</v>
      </c>
      <c r="Q25" s="1"/>
      <c r="R25" s="1"/>
      <c r="S25" s="1"/>
      <c r="T25" s="1"/>
      <c r="U25" s="1"/>
      <c r="V25" s="1"/>
      <c r="W25" s="1"/>
      <c r="X25" s="1"/>
    </row>
    <row r="26" s="4" customFormat="1" ht="242.25" hidden="1" customHeight="1" spans="1:24">
      <c r="A26" s="54" t="s">
        <v>46</v>
      </c>
      <c r="B26" s="55" t="s">
        <v>47</v>
      </c>
      <c r="C26" s="56"/>
      <c r="D26" s="57"/>
      <c r="E26" s="58"/>
      <c r="F26" s="58"/>
      <c r="G26" s="58"/>
      <c r="H26" s="58"/>
      <c r="I26" s="58"/>
      <c r="J26" s="59"/>
      <c r="K26" s="51"/>
      <c r="L26" s="51"/>
      <c r="M26" s="51"/>
      <c r="N26" s="51"/>
      <c r="O26" s="60"/>
      <c r="P26" s="61" t="e">
        <f t="shared" si="0"/>
        <v>#DIV/0!</v>
      </c>
      <c r="Q26" s="1"/>
      <c r="R26" s="1"/>
      <c r="S26" s="1"/>
      <c r="T26" s="1"/>
      <c r="U26" s="1"/>
      <c r="V26" s="1"/>
      <c r="W26" s="1"/>
      <c r="X26" s="1"/>
    </row>
    <row r="27" s="4" customFormat="1" ht="409" customHeight="1" spans="1:24">
      <c r="A27" s="63" t="s">
        <v>48</v>
      </c>
      <c r="B27" s="64" t="s">
        <v>49</v>
      </c>
      <c r="C27" s="65">
        <v>609145</v>
      </c>
      <c r="D27" s="57"/>
      <c r="E27" s="58"/>
      <c r="F27" s="58"/>
      <c r="G27" s="58"/>
      <c r="H27" s="58"/>
      <c r="I27" s="58"/>
      <c r="J27" s="59"/>
      <c r="K27" s="51"/>
      <c r="L27" s="51"/>
      <c r="M27" s="51"/>
      <c r="N27" s="51"/>
      <c r="O27" s="66">
        <v>609624</v>
      </c>
      <c r="P27" s="67">
        <f t="shared" si="0"/>
        <v>100.078634807804</v>
      </c>
      <c r="Q27" s="1"/>
      <c r="R27" s="1"/>
      <c r="S27" s="1"/>
      <c r="T27" s="1"/>
      <c r="U27" s="1"/>
      <c r="V27" s="1"/>
      <c r="W27" s="1"/>
      <c r="X27" s="1"/>
    </row>
    <row r="28" s="4" customFormat="1" ht="409.5" customHeight="1" spans="1:24">
      <c r="A28" s="68"/>
      <c r="B28" s="69"/>
      <c r="C28" s="70"/>
      <c r="D28" s="57"/>
      <c r="E28" s="58"/>
      <c r="F28" s="58"/>
      <c r="G28" s="58"/>
      <c r="H28" s="58"/>
      <c r="I28" s="58"/>
      <c r="J28" s="59"/>
      <c r="K28" s="51"/>
      <c r="L28" s="51"/>
      <c r="M28" s="51"/>
      <c r="N28" s="51"/>
      <c r="O28" s="71"/>
      <c r="P28" s="72"/>
      <c r="Q28" s="1"/>
      <c r="R28" s="1"/>
      <c r="S28" s="1"/>
      <c r="T28" s="1"/>
      <c r="U28" s="1"/>
      <c r="V28" s="1"/>
      <c r="W28" s="1"/>
      <c r="X28" s="1"/>
    </row>
    <row r="29" s="4" customFormat="1" ht="199" customHeight="1" spans="1:24">
      <c r="A29" s="73"/>
      <c r="B29" s="74"/>
      <c r="C29" s="75"/>
      <c r="D29" s="57"/>
      <c r="E29" s="58"/>
      <c r="F29" s="58"/>
      <c r="G29" s="58"/>
      <c r="H29" s="58"/>
      <c r="I29" s="58"/>
      <c r="J29" s="59"/>
      <c r="K29" s="51"/>
      <c r="L29" s="51"/>
      <c r="M29" s="51"/>
      <c r="N29" s="51"/>
      <c r="O29" s="76"/>
      <c r="P29" s="77"/>
      <c r="Q29" s="1"/>
      <c r="R29" s="1"/>
      <c r="S29" s="1"/>
      <c r="T29" s="1"/>
      <c r="U29" s="1"/>
      <c r="V29" s="1"/>
      <c r="W29" s="1"/>
      <c r="X29" s="1"/>
    </row>
    <row r="30" s="4" customFormat="1" ht="343" customHeight="1" spans="1:24">
      <c r="A30" s="54" t="s">
        <v>50</v>
      </c>
      <c r="B30" s="55" t="s">
        <v>51</v>
      </c>
      <c r="C30" s="56">
        <v>1000</v>
      </c>
      <c r="D30" s="57"/>
      <c r="E30" s="58"/>
      <c r="F30" s="58"/>
      <c r="G30" s="58"/>
      <c r="H30" s="58"/>
      <c r="I30" s="58"/>
      <c r="J30" s="59"/>
      <c r="K30" s="51"/>
      <c r="L30" s="51"/>
      <c r="M30" s="51"/>
      <c r="N30" s="51"/>
      <c r="O30" s="60">
        <v>1000</v>
      </c>
      <c r="P30" s="61">
        <f t="shared" si="0"/>
        <v>100</v>
      </c>
      <c r="Q30" s="1"/>
      <c r="R30" s="1"/>
      <c r="S30" s="1"/>
      <c r="T30" s="1"/>
      <c r="U30" s="1"/>
      <c r="V30" s="1"/>
      <c r="W30" s="1"/>
      <c r="X30" s="1"/>
    </row>
    <row r="31" s="4" customFormat="1" ht="231" customHeight="1" spans="1:24">
      <c r="A31" s="54" t="s">
        <v>52</v>
      </c>
      <c r="B31" s="55" t="s">
        <v>53</v>
      </c>
      <c r="C31" s="56">
        <v>149149</v>
      </c>
      <c r="D31" s="57"/>
      <c r="E31" s="58"/>
      <c r="F31" s="58"/>
      <c r="G31" s="58"/>
      <c r="H31" s="58"/>
      <c r="I31" s="58"/>
      <c r="J31" s="59"/>
      <c r="K31" s="51"/>
      <c r="L31" s="51"/>
      <c r="M31" s="51"/>
      <c r="N31" s="51"/>
      <c r="O31" s="60">
        <v>149395</v>
      </c>
      <c r="P31" s="61">
        <f t="shared" si="0"/>
        <v>100.164935735406</v>
      </c>
      <c r="Q31" s="1"/>
      <c r="R31" s="1"/>
      <c r="S31" s="1"/>
      <c r="T31" s="1"/>
      <c r="U31" s="1"/>
      <c r="V31" s="1"/>
      <c r="W31" s="1"/>
      <c r="X31" s="1"/>
    </row>
    <row r="32" s="4" customFormat="1" ht="228" customHeight="1" spans="1:24">
      <c r="A32" s="54" t="s">
        <v>54</v>
      </c>
      <c r="B32" s="55" t="s">
        <v>55</v>
      </c>
      <c r="C32" s="56">
        <v>756986</v>
      </c>
      <c r="D32" s="57"/>
      <c r="E32" s="58"/>
      <c r="F32" s="58"/>
      <c r="G32" s="58"/>
      <c r="H32" s="58"/>
      <c r="I32" s="58"/>
      <c r="J32" s="59"/>
      <c r="K32" s="51"/>
      <c r="L32" s="51"/>
      <c r="M32" s="51"/>
      <c r="N32" s="51"/>
      <c r="O32" s="60">
        <v>756907</v>
      </c>
      <c r="P32" s="61">
        <f t="shared" si="0"/>
        <v>99.9895638756859</v>
      </c>
      <c r="Q32" s="1"/>
      <c r="R32" s="1"/>
      <c r="S32" s="1"/>
      <c r="T32" s="1"/>
      <c r="U32" s="1"/>
      <c r="V32" s="1"/>
      <c r="W32" s="1"/>
      <c r="X32" s="1"/>
    </row>
    <row r="33" s="4" customFormat="1" ht="409.5" customHeight="1" spans="1:24">
      <c r="A33" s="54" t="s">
        <v>56</v>
      </c>
      <c r="B33" s="55" t="s">
        <v>57</v>
      </c>
      <c r="C33" s="56">
        <v>211618</v>
      </c>
      <c r="D33" s="57"/>
      <c r="E33" s="58"/>
      <c r="F33" s="58"/>
      <c r="G33" s="58"/>
      <c r="H33" s="58"/>
      <c r="I33" s="58"/>
      <c r="J33" s="59"/>
      <c r="K33" s="51"/>
      <c r="L33" s="51"/>
      <c r="M33" s="51"/>
      <c r="N33" s="51"/>
      <c r="O33" s="60">
        <v>211772</v>
      </c>
      <c r="P33" s="61">
        <f t="shared" si="0"/>
        <v>100.072772637488</v>
      </c>
      <c r="Q33" s="1"/>
      <c r="R33" s="1"/>
      <c r="S33" s="1"/>
      <c r="T33" s="1"/>
      <c r="U33" s="1"/>
      <c r="V33" s="1"/>
      <c r="W33" s="1"/>
      <c r="X33" s="1"/>
    </row>
    <row r="34" s="4" customFormat="1" ht="252" customHeight="1" spans="1:24">
      <c r="A34" s="54"/>
      <c r="B34" s="55"/>
      <c r="C34" s="56"/>
      <c r="D34" s="57"/>
      <c r="E34" s="58"/>
      <c r="F34" s="58"/>
      <c r="G34" s="58"/>
      <c r="H34" s="58"/>
      <c r="I34" s="58"/>
      <c r="J34" s="59"/>
      <c r="K34" s="51"/>
      <c r="L34" s="51"/>
      <c r="M34" s="51"/>
      <c r="N34" s="51"/>
      <c r="O34" s="60"/>
      <c r="P34" s="61"/>
      <c r="Q34" s="1"/>
      <c r="R34" s="1"/>
      <c r="S34" s="1"/>
      <c r="T34" s="1"/>
      <c r="U34" s="1"/>
      <c r="V34" s="1"/>
      <c r="W34" s="1"/>
      <c r="X34" s="1"/>
    </row>
    <row r="35" s="4" customFormat="1" ht="409.5" customHeight="1" spans="1:24">
      <c r="A35" s="54" t="s">
        <v>58</v>
      </c>
      <c r="B35" s="78" t="s">
        <v>59</v>
      </c>
      <c r="C35" s="56">
        <v>47607</v>
      </c>
      <c r="D35" s="57"/>
      <c r="E35" s="58"/>
      <c r="F35" s="58"/>
      <c r="G35" s="58"/>
      <c r="H35" s="58"/>
      <c r="I35" s="58"/>
      <c r="J35" s="59"/>
      <c r="K35" s="51"/>
      <c r="L35" s="51"/>
      <c r="M35" s="51"/>
      <c r="N35" s="51"/>
      <c r="O35" s="60">
        <v>47616</v>
      </c>
      <c r="P35" s="61">
        <f>O35/C35*100</f>
        <v>100.01890478291</v>
      </c>
      <c r="Q35" s="1"/>
      <c r="R35" s="1"/>
      <c r="S35" s="1"/>
      <c r="T35" s="1"/>
      <c r="U35" s="1"/>
      <c r="V35" s="1"/>
      <c r="W35" s="1"/>
      <c r="X35" s="1"/>
    </row>
    <row r="36" s="4" customFormat="1" ht="250" customHeight="1" spans="1:24">
      <c r="A36" s="54"/>
      <c r="B36" s="78"/>
      <c r="C36" s="56"/>
      <c r="D36" s="57"/>
      <c r="E36" s="58"/>
      <c r="F36" s="58"/>
      <c r="G36" s="58"/>
      <c r="H36" s="58"/>
      <c r="I36" s="58"/>
      <c r="J36" s="59"/>
      <c r="K36" s="51"/>
      <c r="L36" s="51"/>
      <c r="M36" s="51"/>
      <c r="N36" s="51"/>
      <c r="O36" s="60"/>
      <c r="P36" s="61"/>
      <c r="Q36" s="1"/>
      <c r="R36" s="1"/>
      <c r="S36" s="1"/>
      <c r="T36" s="1"/>
      <c r="U36" s="1"/>
      <c r="V36" s="1"/>
      <c r="W36" s="1"/>
      <c r="X36" s="1"/>
    </row>
    <row r="37" s="4" customFormat="1" ht="409.5" customHeight="1" spans="1:24">
      <c r="A37" s="54" t="s">
        <v>60</v>
      </c>
      <c r="B37" s="55" t="s">
        <v>61</v>
      </c>
      <c r="C37" s="56">
        <v>13247</v>
      </c>
      <c r="D37" s="57"/>
      <c r="E37" s="58"/>
      <c r="F37" s="58"/>
      <c r="G37" s="58"/>
      <c r="H37" s="58"/>
      <c r="I37" s="58"/>
      <c r="J37" s="59"/>
      <c r="K37" s="51"/>
      <c r="L37" s="51"/>
      <c r="M37" s="51"/>
      <c r="N37" s="51"/>
      <c r="O37" s="60">
        <v>13259</v>
      </c>
      <c r="P37" s="61">
        <f>O37/C37*100</f>
        <v>100.090586547898</v>
      </c>
      <c r="Q37" s="1"/>
      <c r="R37" s="1"/>
      <c r="S37" s="1"/>
      <c r="T37" s="1"/>
      <c r="U37" s="1"/>
      <c r="V37" s="1"/>
      <c r="W37" s="1"/>
      <c r="X37" s="1"/>
    </row>
    <row r="38" s="4" customFormat="1" ht="227" customHeight="1" spans="1:24">
      <c r="A38" s="54"/>
      <c r="B38" s="55"/>
      <c r="C38" s="56"/>
      <c r="D38" s="57"/>
      <c r="E38" s="58"/>
      <c r="F38" s="58"/>
      <c r="G38" s="58"/>
      <c r="H38" s="58"/>
      <c r="I38" s="58"/>
      <c r="J38" s="59"/>
      <c r="K38" s="51"/>
      <c r="L38" s="51"/>
      <c r="M38" s="51"/>
      <c r="N38" s="51"/>
      <c r="O38" s="60"/>
      <c r="P38" s="61"/>
      <c r="Q38" s="1"/>
      <c r="R38" s="1"/>
      <c r="S38" s="1"/>
      <c r="T38" s="1"/>
      <c r="U38" s="1"/>
      <c r="V38" s="1"/>
      <c r="W38" s="1"/>
      <c r="X38" s="1"/>
    </row>
    <row r="39" s="4" customFormat="1" ht="395" customHeight="1" spans="1:24">
      <c r="A39" s="54" t="s">
        <v>62</v>
      </c>
      <c r="B39" s="55" t="s">
        <v>63</v>
      </c>
      <c r="C39" s="56">
        <v>7773</v>
      </c>
      <c r="D39" s="57"/>
      <c r="E39" s="58"/>
      <c r="F39" s="58"/>
      <c r="G39" s="58"/>
      <c r="H39" s="58"/>
      <c r="I39" s="58"/>
      <c r="J39" s="59"/>
      <c r="K39" s="51"/>
      <c r="L39" s="51"/>
      <c r="M39" s="51"/>
      <c r="N39" s="51"/>
      <c r="O39" s="60">
        <v>7789</v>
      </c>
      <c r="P39" s="61">
        <f>O39/C39*100</f>
        <v>100.205840730735</v>
      </c>
      <c r="Q39" s="1"/>
      <c r="R39" s="1"/>
      <c r="S39" s="1"/>
      <c r="T39" s="1"/>
      <c r="U39" s="1"/>
      <c r="V39" s="1"/>
      <c r="W39" s="1"/>
      <c r="X39" s="1"/>
    </row>
    <row r="40" s="4" customFormat="1" ht="150" customHeight="1" spans="1:24">
      <c r="A40" s="54" t="s">
        <v>64</v>
      </c>
      <c r="B40" s="55" t="s">
        <v>65</v>
      </c>
      <c r="C40" s="56">
        <v>514</v>
      </c>
      <c r="D40" s="57"/>
      <c r="E40" s="58"/>
      <c r="F40" s="58"/>
      <c r="G40" s="58"/>
      <c r="H40" s="58"/>
      <c r="I40" s="58"/>
      <c r="J40" s="59"/>
      <c r="K40" s="51"/>
      <c r="L40" s="51"/>
      <c r="M40" s="51"/>
      <c r="N40" s="51"/>
      <c r="O40" s="60">
        <v>514</v>
      </c>
      <c r="P40" s="61">
        <f>O40/C40*100</f>
        <v>100</v>
      </c>
      <c r="Q40" s="1"/>
      <c r="R40" s="1"/>
      <c r="S40" s="1"/>
      <c r="T40" s="1"/>
      <c r="U40" s="1"/>
      <c r="V40" s="1"/>
      <c r="W40" s="1"/>
      <c r="X40" s="1"/>
    </row>
    <row r="41" s="4" customFormat="1" ht="111" customHeight="1" spans="1:24">
      <c r="A41" s="54" t="s">
        <v>66</v>
      </c>
      <c r="B41" s="55" t="s">
        <v>67</v>
      </c>
      <c r="C41" s="56">
        <v>4336</v>
      </c>
      <c r="D41" s="57"/>
      <c r="E41" s="58"/>
      <c r="F41" s="58"/>
      <c r="G41" s="58"/>
      <c r="H41" s="58"/>
      <c r="I41" s="58"/>
      <c r="J41" s="59"/>
      <c r="K41" s="51"/>
      <c r="L41" s="51"/>
      <c r="M41" s="51"/>
      <c r="N41" s="51"/>
      <c r="O41" s="60">
        <v>4352</v>
      </c>
      <c r="P41" s="61">
        <f>O41/C41*100</f>
        <v>100.369003690037</v>
      </c>
      <c r="Q41" s="1"/>
      <c r="R41" s="1"/>
      <c r="S41" s="1"/>
      <c r="T41" s="1"/>
      <c r="U41" s="1"/>
      <c r="V41" s="1"/>
      <c r="W41" s="1"/>
      <c r="X41" s="1"/>
    </row>
    <row r="42" s="4" customFormat="1" ht="172" customHeight="1" spans="1:24">
      <c r="A42" s="54" t="s">
        <v>68</v>
      </c>
      <c r="B42" s="55" t="s">
        <v>69</v>
      </c>
      <c r="C42" s="56">
        <v>44</v>
      </c>
      <c r="D42" s="57"/>
      <c r="E42" s="58"/>
      <c r="F42" s="58"/>
      <c r="G42" s="58"/>
      <c r="H42" s="58"/>
      <c r="I42" s="58"/>
      <c r="J42" s="59"/>
      <c r="K42" s="51"/>
      <c r="L42" s="51"/>
      <c r="M42" s="51"/>
      <c r="N42" s="51"/>
      <c r="O42" s="60">
        <v>44</v>
      </c>
      <c r="P42" s="61">
        <f>O42/C42*100</f>
        <v>100</v>
      </c>
      <c r="Q42" s="1"/>
      <c r="R42" s="1"/>
      <c r="S42" s="1"/>
      <c r="T42" s="1"/>
      <c r="U42" s="1"/>
      <c r="V42" s="1"/>
      <c r="W42" s="1"/>
      <c r="X42" s="1"/>
    </row>
    <row r="43" s="5" customFormat="1" ht="55.5" customHeight="1" spans="1:24">
      <c r="A43" s="44" t="s">
        <v>70</v>
      </c>
      <c r="B43" s="45" t="s">
        <v>71</v>
      </c>
      <c r="C43" s="46">
        <f>C44+C49</f>
        <v>95707</v>
      </c>
      <c r="D43" s="46">
        <f t="shared" ref="D43:O43" si="2">D44+D49</f>
        <v>0</v>
      </c>
      <c r="E43" s="46">
        <f t="shared" si="2"/>
        <v>0</v>
      </c>
      <c r="F43" s="46">
        <f t="shared" si="2"/>
        <v>0</v>
      </c>
      <c r="G43" s="46">
        <f t="shared" si="2"/>
        <v>0</v>
      </c>
      <c r="H43" s="46">
        <f t="shared" si="2"/>
        <v>0</v>
      </c>
      <c r="I43" s="46">
        <f t="shared" si="2"/>
        <v>0</v>
      </c>
      <c r="J43" s="46">
        <f t="shared" si="2"/>
        <v>0</v>
      </c>
      <c r="K43" s="46">
        <f t="shared" si="2"/>
        <v>0</v>
      </c>
      <c r="L43" s="46">
        <f t="shared" si="2"/>
        <v>0</v>
      </c>
      <c r="M43" s="46">
        <f t="shared" si="2"/>
        <v>0</v>
      </c>
      <c r="N43" s="46">
        <f t="shared" si="2"/>
        <v>0</v>
      </c>
      <c r="O43" s="52">
        <f t="shared" si="2"/>
        <v>94488</v>
      </c>
      <c r="P43" s="53">
        <f t="shared" si="0"/>
        <v>98.7263209587595</v>
      </c>
      <c r="Q43" s="79"/>
      <c r="R43" s="79"/>
      <c r="S43" s="79"/>
      <c r="T43" s="79"/>
      <c r="U43" s="79"/>
      <c r="V43" s="79"/>
      <c r="W43" s="79"/>
      <c r="X43" s="79"/>
    </row>
    <row r="44" s="5" customFormat="1" ht="75.75" customHeight="1" spans="1:24">
      <c r="A44" s="44" t="s">
        <v>72</v>
      </c>
      <c r="B44" s="45" t="s">
        <v>73</v>
      </c>
      <c r="C44" s="46">
        <f>C45+C46+C47+C48</f>
        <v>95707</v>
      </c>
      <c r="D44" s="47"/>
      <c r="E44" s="48"/>
      <c r="F44" s="48"/>
      <c r="G44" s="48"/>
      <c r="H44" s="48"/>
      <c r="I44" s="48"/>
      <c r="J44" s="50"/>
      <c r="K44" s="80"/>
      <c r="L44" s="80"/>
      <c r="M44" s="80"/>
      <c r="N44" s="80"/>
      <c r="O44" s="52">
        <f>O45+O46+O47+O48</f>
        <v>94487</v>
      </c>
      <c r="P44" s="53">
        <f t="shared" si="0"/>
        <v>98.7252761031064</v>
      </c>
      <c r="Q44" s="79"/>
      <c r="R44" s="79"/>
      <c r="S44" s="79"/>
      <c r="T44" s="79"/>
      <c r="U44" s="79"/>
      <c r="V44" s="79"/>
      <c r="W44" s="79"/>
      <c r="X44" s="79"/>
    </row>
    <row r="45" s="5" customFormat="1" ht="244" customHeight="1" spans="1:24">
      <c r="A45" s="54" t="s">
        <v>74</v>
      </c>
      <c r="B45" s="55" t="s">
        <v>75</v>
      </c>
      <c r="C45" s="56">
        <v>45400</v>
      </c>
      <c r="D45" s="57"/>
      <c r="E45" s="58"/>
      <c r="F45" s="58"/>
      <c r="G45" s="58"/>
      <c r="H45" s="58"/>
      <c r="I45" s="58"/>
      <c r="J45" s="59"/>
      <c r="K45" s="51"/>
      <c r="L45" s="51"/>
      <c r="M45" s="51"/>
      <c r="N45" s="51"/>
      <c r="O45" s="60">
        <v>47931</v>
      </c>
      <c r="P45" s="61">
        <f t="shared" si="0"/>
        <v>105.574889867841</v>
      </c>
      <c r="Q45" s="79"/>
      <c r="R45" s="79"/>
      <c r="S45" s="79"/>
      <c r="T45" s="79"/>
      <c r="U45" s="79"/>
      <c r="V45" s="79"/>
      <c r="W45" s="79"/>
      <c r="X45" s="79"/>
    </row>
    <row r="46" s="5" customFormat="1" ht="287" customHeight="1" spans="1:24">
      <c r="A46" s="54" t="s">
        <v>76</v>
      </c>
      <c r="B46" s="55" t="s">
        <v>77</v>
      </c>
      <c r="C46" s="56">
        <v>287</v>
      </c>
      <c r="D46" s="57"/>
      <c r="E46" s="58"/>
      <c r="F46" s="58"/>
      <c r="G46" s="58"/>
      <c r="H46" s="58"/>
      <c r="I46" s="58"/>
      <c r="J46" s="59"/>
      <c r="K46" s="51"/>
      <c r="L46" s="51"/>
      <c r="M46" s="51"/>
      <c r="N46" s="51"/>
      <c r="O46" s="60">
        <v>280</v>
      </c>
      <c r="P46" s="61">
        <f t="shared" si="0"/>
        <v>97.5609756097561</v>
      </c>
      <c r="Q46" s="79"/>
      <c r="R46" s="79"/>
      <c r="S46" s="79"/>
      <c r="T46" s="79"/>
      <c r="U46" s="79"/>
      <c r="V46" s="79"/>
      <c r="W46" s="79"/>
      <c r="X46" s="79"/>
    </row>
    <row r="47" s="5" customFormat="1" ht="244" customHeight="1" spans="1:24">
      <c r="A47" s="54" t="s">
        <v>78</v>
      </c>
      <c r="B47" s="55" t="s">
        <v>79</v>
      </c>
      <c r="C47" s="56">
        <v>50020</v>
      </c>
      <c r="D47" s="57"/>
      <c r="E47" s="58"/>
      <c r="F47" s="58"/>
      <c r="G47" s="58"/>
      <c r="H47" s="58"/>
      <c r="I47" s="58"/>
      <c r="J47" s="59"/>
      <c r="K47" s="51"/>
      <c r="L47" s="51"/>
      <c r="M47" s="51"/>
      <c r="N47" s="51"/>
      <c r="O47" s="60">
        <v>51068</v>
      </c>
      <c r="P47" s="61">
        <f t="shared" si="0"/>
        <v>102.095161935226</v>
      </c>
      <c r="Q47" s="79"/>
      <c r="R47" s="79"/>
      <c r="S47" s="79"/>
      <c r="T47" s="79"/>
      <c r="U47" s="79"/>
      <c r="V47" s="79"/>
      <c r="W47" s="79"/>
      <c r="X47" s="79"/>
    </row>
    <row r="48" s="5" customFormat="1" ht="249" customHeight="1" spans="1:24">
      <c r="A48" s="54" t="s">
        <v>80</v>
      </c>
      <c r="B48" s="55" t="s">
        <v>81</v>
      </c>
      <c r="C48" s="56"/>
      <c r="D48" s="57"/>
      <c r="E48" s="58"/>
      <c r="F48" s="58"/>
      <c r="G48" s="58"/>
      <c r="H48" s="58"/>
      <c r="I48" s="58"/>
      <c r="J48" s="59"/>
      <c r="K48" s="51"/>
      <c r="L48" s="51"/>
      <c r="M48" s="51"/>
      <c r="N48" s="51"/>
      <c r="O48" s="60">
        <v>-4792</v>
      </c>
      <c r="P48" s="61"/>
      <c r="Q48" s="79"/>
      <c r="R48" s="79"/>
      <c r="S48" s="79"/>
      <c r="T48" s="79"/>
      <c r="U48" s="79"/>
      <c r="V48" s="79"/>
      <c r="W48" s="79"/>
      <c r="X48" s="79"/>
    </row>
    <row r="49" s="5" customFormat="1" ht="33.75" customHeight="1" spans="1:24">
      <c r="A49" s="44" t="s">
        <v>82</v>
      </c>
      <c r="B49" s="45" t="s">
        <v>83</v>
      </c>
      <c r="C49" s="46"/>
      <c r="D49" s="47"/>
      <c r="E49" s="48"/>
      <c r="F49" s="48"/>
      <c r="G49" s="48"/>
      <c r="H49" s="48"/>
      <c r="I49" s="48"/>
      <c r="J49" s="50"/>
      <c r="K49" s="80"/>
      <c r="L49" s="80"/>
      <c r="M49" s="80"/>
      <c r="N49" s="80"/>
      <c r="O49" s="52">
        <v>1</v>
      </c>
      <c r="P49" s="61"/>
      <c r="Q49" s="79"/>
      <c r="R49" s="79"/>
      <c r="S49" s="79"/>
      <c r="T49" s="79"/>
      <c r="U49" s="79"/>
      <c r="V49" s="79"/>
      <c r="W49" s="79"/>
      <c r="X49" s="79"/>
    </row>
    <row r="50" s="1" customFormat="1" ht="36" customHeight="1" spans="1:24">
      <c r="A50" s="44" t="s">
        <v>84</v>
      </c>
      <c r="B50" s="45" t="s">
        <v>85</v>
      </c>
      <c r="C50" s="46">
        <f>C59+C62+C51+C65</f>
        <v>1195089</v>
      </c>
      <c r="D50" s="57" t="e">
        <f>C50*100/#REF!</f>
        <v>#REF!</v>
      </c>
      <c r="E50" s="58"/>
      <c r="F50" s="58"/>
      <c r="G50" s="58"/>
      <c r="H50" s="58"/>
      <c r="I50" s="58">
        <v>0</v>
      </c>
      <c r="J50" s="58">
        <f>H50-F50</f>
        <v>0</v>
      </c>
      <c r="K50" s="81"/>
      <c r="L50" s="81"/>
      <c r="M50" s="81"/>
      <c r="N50" s="81"/>
      <c r="O50" s="52">
        <f>O59+O62+O51+O65</f>
        <v>1171993</v>
      </c>
      <c r="P50" s="53">
        <f t="shared" si="0"/>
        <v>98.0674242671466</v>
      </c>
    </row>
    <row r="51" s="1" customFormat="1" ht="61" customHeight="1" spans="1:24">
      <c r="A51" s="44" t="s">
        <v>86</v>
      </c>
      <c r="B51" s="45" t="s">
        <v>87</v>
      </c>
      <c r="C51" s="46">
        <f>C52+C55+C58</f>
        <v>681544</v>
      </c>
      <c r="D51" s="57"/>
      <c r="E51" s="58"/>
      <c r="F51" s="58"/>
      <c r="G51" s="58"/>
      <c r="H51" s="58"/>
      <c r="I51" s="58"/>
      <c r="J51" s="58"/>
      <c r="K51" s="81"/>
      <c r="L51" s="81"/>
      <c r="M51" s="81"/>
      <c r="N51" s="81"/>
      <c r="O51" s="52">
        <f>O52+O55+O58</f>
        <v>657910</v>
      </c>
      <c r="P51" s="53">
        <f t="shared" si="0"/>
        <v>96.5322855164157</v>
      </c>
    </row>
    <row r="52" s="1" customFormat="1" ht="73.5" customHeight="1" spans="1:24">
      <c r="A52" s="54" t="s">
        <v>88</v>
      </c>
      <c r="B52" s="55" t="s">
        <v>89</v>
      </c>
      <c r="C52" s="46">
        <f>C53+C54</f>
        <v>497527</v>
      </c>
      <c r="D52" s="57"/>
      <c r="E52" s="58"/>
      <c r="F52" s="58"/>
      <c r="G52" s="58"/>
      <c r="H52" s="58"/>
      <c r="I52" s="58"/>
      <c r="J52" s="58"/>
      <c r="K52" s="81"/>
      <c r="L52" s="81"/>
      <c r="M52" s="81"/>
      <c r="N52" s="81"/>
      <c r="O52" s="52">
        <f>O53+O54</f>
        <v>499694</v>
      </c>
      <c r="P52" s="53">
        <f t="shared" si="0"/>
        <v>100.435554251327</v>
      </c>
    </row>
    <row r="53" s="1" customFormat="1" ht="73.5" customHeight="1" spans="1:24">
      <c r="A53" s="54" t="s">
        <v>90</v>
      </c>
      <c r="B53" s="55" t="s">
        <v>89</v>
      </c>
      <c r="C53" s="56">
        <v>497527</v>
      </c>
      <c r="D53" s="57"/>
      <c r="E53" s="58"/>
      <c r="F53" s="58"/>
      <c r="G53" s="58"/>
      <c r="H53" s="58"/>
      <c r="I53" s="58"/>
      <c r="J53" s="58"/>
      <c r="K53" s="81"/>
      <c r="L53" s="81"/>
      <c r="M53" s="81"/>
      <c r="N53" s="81"/>
      <c r="O53" s="60">
        <v>499695</v>
      </c>
      <c r="P53" s="61">
        <f t="shared" si="0"/>
        <v>100.435755245444</v>
      </c>
    </row>
    <row r="54" s="1" customFormat="1" ht="91.5" customHeight="1" spans="1:24">
      <c r="A54" s="54" t="s">
        <v>91</v>
      </c>
      <c r="B54" s="55" t="s">
        <v>92</v>
      </c>
      <c r="C54" s="46"/>
      <c r="D54" s="57"/>
      <c r="E54" s="58"/>
      <c r="F54" s="58"/>
      <c r="G54" s="58"/>
      <c r="H54" s="58"/>
      <c r="I54" s="58"/>
      <c r="J54" s="58"/>
      <c r="K54" s="81"/>
      <c r="L54" s="81"/>
      <c r="M54" s="81"/>
      <c r="N54" s="81"/>
      <c r="O54" s="60">
        <v>-1</v>
      </c>
      <c r="P54" s="53"/>
    </row>
    <row r="55" s="1" customFormat="1" ht="103" customHeight="1" spans="1:24">
      <c r="A55" s="54" t="s">
        <v>93</v>
      </c>
      <c r="B55" s="55" t="s">
        <v>94</v>
      </c>
      <c r="C55" s="46">
        <f>C56+C57</f>
        <v>184017</v>
      </c>
      <c r="D55" s="57"/>
      <c r="E55" s="58"/>
      <c r="F55" s="58"/>
      <c r="G55" s="58"/>
      <c r="H55" s="58"/>
      <c r="I55" s="58"/>
      <c r="J55" s="58"/>
      <c r="K55" s="81"/>
      <c r="L55" s="81"/>
      <c r="M55" s="81"/>
      <c r="N55" s="81"/>
      <c r="O55" s="52">
        <f>O56+O57</f>
        <v>158216</v>
      </c>
      <c r="P55" s="53">
        <f t="shared" si="0"/>
        <v>85.9790128085992</v>
      </c>
    </row>
    <row r="56" s="1" customFormat="1" ht="129" customHeight="1" spans="1:24">
      <c r="A56" s="54" t="s">
        <v>95</v>
      </c>
      <c r="B56" s="55" t="s">
        <v>96</v>
      </c>
      <c r="C56" s="56">
        <v>184017</v>
      </c>
      <c r="D56" s="57"/>
      <c r="E56" s="58"/>
      <c r="F56" s="58"/>
      <c r="G56" s="58"/>
      <c r="H56" s="58"/>
      <c r="I56" s="58"/>
      <c r="J56" s="58"/>
      <c r="K56" s="81"/>
      <c r="L56" s="81"/>
      <c r="M56" s="81"/>
      <c r="N56" s="81"/>
      <c r="O56" s="60">
        <v>158216</v>
      </c>
      <c r="P56" s="61">
        <f t="shared" si="0"/>
        <v>85.9790128085992</v>
      </c>
    </row>
    <row r="57" s="1" customFormat="1" ht="92.25" hidden="1" customHeight="1" spans="1:24">
      <c r="A57" s="54" t="s">
        <v>97</v>
      </c>
      <c r="B57" s="55" t="s">
        <v>98</v>
      </c>
      <c r="C57" s="46"/>
      <c r="D57" s="57"/>
      <c r="E57" s="58"/>
      <c r="F57" s="58"/>
      <c r="G57" s="58"/>
      <c r="H57" s="58"/>
      <c r="I57" s="58"/>
      <c r="J57" s="58"/>
      <c r="K57" s="81"/>
      <c r="L57" s="81"/>
      <c r="M57" s="81"/>
      <c r="N57" s="81"/>
      <c r="O57" s="60"/>
      <c r="P57" s="53"/>
    </row>
    <row r="58" s="1" customFormat="1" ht="43.5" hidden="1" customHeight="1" spans="1:24">
      <c r="A58" s="44" t="s">
        <v>99</v>
      </c>
      <c r="B58" s="45" t="s">
        <v>100</v>
      </c>
      <c r="C58" s="46"/>
      <c r="D58" s="57"/>
      <c r="E58" s="58"/>
      <c r="F58" s="58"/>
      <c r="G58" s="58"/>
      <c r="H58" s="58"/>
      <c r="I58" s="58"/>
      <c r="J58" s="58"/>
      <c r="K58" s="81"/>
      <c r="L58" s="81"/>
      <c r="M58" s="81"/>
      <c r="N58" s="81"/>
      <c r="O58" s="52"/>
      <c r="P58" s="53"/>
    </row>
    <row r="59" s="1" customFormat="1" ht="48" customHeight="1" spans="1:24">
      <c r="A59" s="44" t="s">
        <v>101</v>
      </c>
      <c r="B59" s="45" t="s">
        <v>102</v>
      </c>
      <c r="C59" s="46">
        <f>C60+C61</f>
        <v>439</v>
      </c>
      <c r="D59" s="57" t="e">
        <f>C59*100/#REF!</f>
        <v>#REF!</v>
      </c>
      <c r="E59" s="58"/>
      <c r="F59" s="58"/>
      <c r="G59" s="58"/>
      <c r="H59" s="58"/>
      <c r="I59" s="58">
        <v>50</v>
      </c>
      <c r="J59" s="58">
        <f>H59-F59</f>
        <v>0</v>
      </c>
      <c r="K59" s="81"/>
      <c r="L59" s="81"/>
      <c r="M59" s="81"/>
      <c r="N59" s="81"/>
      <c r="O59" s="52">
        <f>O60+O61</f>
        <v>439</v>
      </c>
      <c r="P59" s="53">
        <f t="shared" si="0"/>
        <v>100</v>
      </c>
    </row>
    <row r="60" s="1" customFormat="1" ht="44.25" customHeight="1" spans="1:24">
      <c r="A60" s="54" t="s">
        <v>103</v>
      </c>
      <c r="B60" s="55" t="s">
        <v>102</v>
      </c>
      <c r="C60" s="56">
        <v>439</v>
      </c>
      <c r="D60" s="57"/>
      <c r="E60" s="58"/>
      <c r="F60" s="58"/>
      <c r="G60" s="58"/>
      <c r="H60" s="58"/>
      <c r="I60" s="58"/>
      <c r="J60" s="58"/>
      <c r="K60" s="81"/>
      <c r="L60" s="81"/>
      <c r="M60" s="81"/>
      <c r="N60" s="81"/>
      <c r="O60" s="60">
        <v>439</v>
      </c>
      <c r="P60" s="61">
        <f t="shared" si="0"/>
        <v>100</v>
      </c>
    </row>
    <row r="61" s="1" customFormat="1" ht="60" hidden="1" customHeight="1" spans="1:24">
      <c r="A61" s="54" t="s">
        <v>104</v>
      </c>
      <c r="B61" s="55" t="s">
        <v>105</v>
      </c>
      <c r="C61" s="46"/>
      <c r="D61" s="57"/>
      <c r="E61" s="58"/>
      <c r="F61" s="58"/>
      <c r="G61" s="58"/>
      <c r="H61" s="58"/>
      <c r="I61" s="58"/>
      <c r="J61" s="58"/>
      <c r="K61" s="81"/>
      <c r="L61" s="81"/>
      <c r="M61" s="81"/>
      <c r="N61" s="81"/>
      <c r="O61" s="60"/>
      <c r="P61" s="61"/>
    </row>
    <row r="62" s="1" customFormat="1" ht="44" customHeight="1" spans="1:24">
      <c r="A62" s="44" t="s">
        <v>106</v>
      </c>
      <c r="B62" s="45" t="s">
        <v>107</v>
      </c>
      <c r="C62" s="46">
        <f>C63+C64</f>
        <v>36208</v>
      </c>
      <c r="D62" s="57" t="e">
        <f>C62*100/#REF!</f>
        <v>#REF!</v>
      </c>
      <c r="E62" s="58"/>
      <c r="F62" s="58"/>
      <c r="G62" s="58" t="s">
        <v>108</v>
      </c>
      <c r="H62" s="58"/>
      <c r="I62" s="58">
        <v>50</v>
      </c>
      <c r="J62" s="58">
        <f>H62-F62</f>
        <v>0</v>
      </c>
      <c r="K62" s="81"/>
      <c r="L62" s="81"/>
      <c r="M62" s="81"/>
      <c r="N62" s="81"/>
      <c r="O62" s="52">
        <f>O63+O64</f>
        <v>36416</v>
      </c>
      <c r="P62" s="53">
        <f t="shared" si="0"/>
        <v>100.574458683164</v>
      </c>
    </row>
    <row r="63" s="1" customFormat="1" ht="24.75" customHeight="1" spans="1:24">
      <c r="A63" s="54" t="s">
        <v>109</v>
      </c>
      <c r="B63" s="55" t="s">
        <v>107</v>
      </c>
      <c r="C63" s="56">
        <v>36208</v>
      </c>
      <c r="D63" s="57"/>
      <c r="E63" s="58"/>
      <c r="F63" s="58"/>
      <c r="G63" s="58"/>
      <c r="H63" s="58"/>
      <c r="I63" s="58"/>
      <c r="J63" s="58"/>
      <c r="K63" s="81"/>
      <c r="L63" s="81"/>
      <c r="M63" s="81"/>
      <c r="N63" s="81"/>
      <c r="O63" s="60">
        <v>36416</v>
      </c>
      <c r="P63" s="61">
        <f t="shared" si="0"/>
        <v>100.574458683164</v>
      </c>
    </row>
    <row r="64" s="1" customFormat="1" ht="44.25" hidden="1" customHeight="1" spans="1:24">
      <c r="A64" s="54" t="s">
        <v>110</v>
      </c>
      <c r="B64" s="55" t="s">
        <v>111</v>
      </c>
      <c r="C64" s="46"/>
      <c r="D64" s="57"/>
      <c r="E64" s="58"/>
      <c r="F64" s="58"/>
      <c r="G64" s="58"/>
      <c r="H64" s="58"/>
      <c r="I64" s="58"/>
      <c r="J64" s="58"/>
      <c r="K64" s="81"/>
      <c r="L64" s="81"/>
      <c r="M64" s="81"/>
      <c r="N64" s="81"/>
      <c r="O64" s="52"/>
      <c r="P64" s="53" t="e">
        <f t="shared" si="0"/>
        <v>#DIV/0!</v>
      </c>
    </row>
    <row r="65" s="1" customFormat="1" ht="61" customHeight="1" spans="1:24">
      <c r="A65" s="44" t="s">
        <v>112</v>
      </c>
      <c r="B65" s="45" t="s">
        <v>113</v>
      </c>
      <c r="C65" s="46">
        <f>C66</f>
        <v>476898</v>
      </c>
      <c r="D65" s="57"/>
      <c r="E65" s="58"/>
      <c r="F65" s="58"/>
      <c r="G65" s="58"/>
      <c r="H65" s="58"/>
      <c r="I65" s="58"/>
      <c r="J65" s="58"/>
      <c r="K65" s="81"/>
      <c r="L65" s="81"/>
      <c r="M65" s="81"/>
      <c r="N65" s="81"/>
      <c r="O65" s="52">
        <f>O66</f>
        <v>477228</v>
      </c>
      <c r="P65" s="53">
        <f t="shared" si="0"/>
        <v>100.06919718682</v>
      </c>
    </row>
    <row r="66" s="1" customFormat="1" ht="77" customHeight="1" spans="1:24">
      <c r="A66" s="54" t="s">
        <v>114</v>
      </c>
      <c r="B66" s="55" t="s">
        <v>115</v>
      </c>
      <c r="C66" s="56">
        <v>476898</v>
      </c>
      <c r="D66" s="57"/>
      <c r="E66" s="58"/>
      <c r="F66" s="58"/>
      <c r="G66" s="58"/>
      <c r="H66" s="58"/>
      <c r="I66" s="58"/>
      <c r="J66" s="58"/>
      <c r="K66" s="81"/>
      <c r="L66" s="81"/>
      <c r="M66" s="81"/>
      <c r="N66" s="81"/>
      <c r="O66" s="60">
        <v>477228</v>
      </c>
      <c r="P66" s="61">
        <f t="shared" si="0"/>
        <v>100.06919718682</v>
      </c>
    </row>
    <row r="67" s="4" customFormat="1" ht="24.75" customHeight="1" spans="1:24">
      <c r="A67" s="44" t="s">
        <v>116</v>
      </c>
      <c r="B67" s="45" t="s">
        <v>117</v>
      </c>
      <c r="C67" s="46">
        <f>C68+C73+C74+C70</f>
        <v>2649919</v>
      </c>
      <c r="D67" s="57" t="e">
        <f>C67*100/#REF!</f>
        <v>#REF!</v>
      </c>
      <c r="E67" s="58"/>
      <c r="F67" s="58"/>
      <c r="G67" s="58" t="s">
        <v>118</v>
      </c>
      <c r="H67" s="58"/>
      <c r="I67" s="58">
        <v>100</v>
      </c>
      <c r="J67" s="59">
        <f t="shared" ref="J67:J77" si="3">H67-F67</f>
        <v>0</v>
      </c>
      <c r="K67" s="51"/>
      <c r="L67" s="51"/>
      <c r="M67" s="51"/>
      <c r="N67" s="51"/>
      <c r="O67" s="52">
        <f>O68+O73+O74+O70</f>
        <v>2651165</v>
      </c>
      <c r="P67" s="53">
        <f t="shared" si="0"/>
        <v>100.047020305149</v>
      </c>
      <c r="Q67" s="1"/>
      <c r="R67" s="1"/>
      <c r="S67" s="1"/>
      <c r="T67" s="1"/>
      <c r="U67" s="1"/>
      <c r="V67" s="1"/>
      <c r="W67" s="1"/>
      <c r="X67" s="1"/>
    </row>
    <row r="68" s="4" customFormat="1" ht="24.75" customHeight="1" spans="1:24">
      <c r="A68" s="44" t="s">
        <v>119</v>
      </c>
      <c r="B68" s="45" t="s">
        <v>120</v>
      </c>
      <c r="C68" s="46">
        <f>C69</f>
        <v>1170145</v>
      </c>
      <c r="D68" s="57" t="e">
        <f>C68*100/#REF!</f>
        <v>#REF!</v>
      </c>
      <c r="E68" s="58"/>
      <c r="F68" s="58"/>
      <c r="G68" s="58">
        <v>50</v>
      </c>
      <c r="H68" s="58"/>
      <c r="I68" s="58">
        <v>100</v>
      </c>
      <c r="J68" s="59">
        <f t="shared" si="3"/>
        <v>0</v>
      </c>
      <c r="K68" s="51"/>
      <c r="L68" s="51"/>
      <c r="M68" s="51"/>
      <c r="N68" s="51"/>
      <c r="O68" s="52">
        <f>O69</f>
        <v>1170353</v>
      </c>
      <c r="P68" s="53">
        <f t="shared" si="0"/>
        <v>100.017775574822</v>
      </c>
      <c r="Q68" s="1"/>
      <c r="R68" s="1"/>
      <c r="S68" s="1"/>
      <c r="T68" s="1"/>
      <c r="U68" s="1"/>
      <c r="V68" s="1"/>
      <c r="W68" s="1"/>
      <c r="X68" s="1"/>
    </row>
    <row r="69" s="4" customFormat="1" ht="102" customHeight="1" spans="1:24">
      <c r="A69" s="54" t="s">
        <v>121</v>
      </c>
      <c r="B69" s="55" t="s">
        <v>122</v>
      </c>
      <c r="C69" s="56">
        <v>1170145</v>
      </c>
      <c r="D69" s="57" t="e">
        <f>C69*100/#REF!</f>
        <v>#REF!</v>
      </c>
      <c r="E69" s="58"/>
      <c r="F69" s="58"/>
      <c r="G69" s="58" t="s">
        <v>123</v>
      </c>
      <c r="H69" s="58"/>
      <c r="I69" s="58">
        <v>100</v>
      </c>
      <c r="J69" s="59">
        <f t="shared" si="3"/>
        <v>0</v>
      </c>
      <c r="K69" s="51"/>
      <c r="L69" s="51"/>
      <c r="M69" s="51"/>
      <c r="N69" s="51"/>
      <c r="O69" s="60">
        <v>1170353</v>
      </c>
      <c r="P69" s="61">
        <f t="shared" si="0"/>
        <v>100.017775574822</v>
      </c>
      <c r="Q69" s="1"/>
      <c r="R69" s="1"/>
      <c r="S69" s="1"/>
      <c r="T69" s="1"/>
      <c r="U69" s="1"/>
      <c r="V69" s="1"/>
      <c r="W69" s="1"/>
      <c r="X69" s="1"/>
    </row>
    <row r="70" s="4" customFormat="1" ht="24" hidden="1" customHeight="1" spans="1:24">
      <c r="A70" s="44" t="s">
        <v>124</v>
      </c>
      <c r="B70" s="45" t="s">
        <v>125</v>
      </c>
      <c r="C70" s="46">
        <f>C71+C72</f>
        <v>0</v>
      </c>
      <c r="D70" s="57" t="e">
        <f>C70*100/#REF!</f>
        <v>#REF!</v>
      </c>
      <c r="E70" s="58"/>
      <c r="F70" s="58"/>
      <c r="G70" s="58">
        <v>5</v>
      </c>
      <c r="H70" s="58"/>
      <c r="I70" s="58">
        <v>100</v>
      </c>
      <c r="J70" s="59">
        <f t="shared" si="3"/>
        <v>0</v>
      </c>
      <c r="K70" s="51"/>
      <c r="L70" s="51"/>
      <c r="M70" s="51"/>
      <c r="N70" s="51"/>
      <c r="O70" s="52">
        <f>O71+O72</f>
        <v>0</v>
      </c>
      <c r="P70" s="53" t="e">
        <f t="shared" si="0"/>
        <v>#DIV/0!</v>
      </c>
      <c r="Q70" s="1"/>
      <c r="R70" s="1"/>
      <c r="S70" s="1"/>
      <c r="T70" s="1"/>
      <c r="U70" s="1"/>
      <c r="V70" s="1"/>
      <c r="W70" s="1"/>
      <c r="X70" s="1"/>
    </row>
    <row r="71" s="4" customFormat="1" ht="24" hidden="1" customHeight="1" spans="1:24">
      <c r="A71" s="54" t="s">
        <v>126</v>
      </c>
      <c r="B71" s="55" t="s">
        <v>127</v>
      </c>
      <c r="C71" s="46"/>
      <c r="D71" s="57" t="e">
        <f>C71*100/#REF!</f>
        <v>#REF!</v>
      </c>
      <c r="E71" s="58"/>
      <c r="F71" s="58"/>
      <c r="G71" s="58">
        <v>5</v>
      </c>
      <c r="H71" s="58"/>
      <c r="I71" s="58">
        <v>100</v>
      </c>
      <c r="J71" s="59">
        <f t="shared" si="3"/>
        <v>0</v>
      </c>
      <c r="K71" s="51"/>
      <c r="L71" s="51"/>
      <c r="M71" s="51"/>
      <c r="N71" s="51"/>
      <c r="O71" s="52"/>
      <c r="P71" s="53" t="e">
        <f t="shared" si="0"/>
        <v>#DIV/0!</v>
      </c>
      <c r="Q71" s="1"/>
      <c r="R71" s="1"/>
      <c r="S71" s="1"/>
      <c r="T71" s="1"/>
      <c r="U71" s="1"/>
      <c r="V71" s="1"/>
      <c r="W71" s="1"/>
      <c r="X71" s="1"/>
    </row>
    <row r="72" s="4" customFormat="1" ht="24" hidden="1" customHeight="1" spans="1:24">
      <c r="A72" s="54" t="s">
        <v>128</v>
      </c>
      <c r="B72" s="55" t="s">
        <v>129</v>
      </c>
      <c r="C72" s="46"/>
      <c r="D72" s="57" t="e">
        <f>C72*100/#REF!</f>
        <v>#REF!</v>
      </c>
      <c r="E72" s="58"/>
      <c r="F72" s="58"/>
      <c r="G72" s="58">
        <v>5</v>
      </c>
      <c r="H72" s="58"/>
      <c r="I72" s="58">
        <v>100</v>
      </c>
      <c r="J72" s="59">
        <f t="shared" si="3"/>
        <v>0</v>
      </c>
      <c r="K72" s="51"/>
      <c r="L72" s="51"/>
      <c r="M72" s="51"/>
      <c r="N72" s="51"/>
      <c r="O72" s="52"/>
      <c r="P72" s="53" t="e">
        <f t="shared" si="0"/>
        <v>#DIV/0!</v>
      </c>
      <c r="Q72" s="1"/>
      <c r="R72" s="1"/>
      <c r="S72" s="1"/>
      <c r="T72" s="1"/>
      <c r="U72" s="1"/>
      <c r="V72" s="1"/>
      <c r="W72" s="1"/>
      <c r="X72" s="1"/>
    </row>
    <row r="73" s="4" customFormat="1" ht="24" customHeight="1" spans="1:24">
      <c r="A73" s="44" t="s">
        <v>130</v>
      </c>
      <c r="B73" s="45" t="s">
        <v>131</v>
      </c>
      <c r="C73" s="46">
        <v>1988</v>
      </c>
      <c r="D73" s="57" t="e">
        <f>C73*100/#REF!</f>
        <v>#REF!</v>
      </c>
      <c r="E73" s="58"/>
      <c r="F73" s="58"/>
      <c r="G73" s="58">
        <v>5</v>
      </c>
      <c r="H73" s="58"/>
      <c r="I73" s="58">
        <v>100</v>
      </c>
      <c r="J73" s="59">
        <f t="shared" si="3"/>
        <v>0</v>
      </c>
      <c r="K73" s="51"/>
      <c r="L73" s="51"/>
      <c r="M73" s="51"/>
      <c r="N73" s="51"/>
      <c r="O73" s="52">
        <v>1988</v>
      </c>
      <c r="P73" s="53">
        <f t="shared" si="0"/>
        <v>100</v>
      </c>
      <c r="Q73" s="1"/>
      <c r="R73" s="1"/>
      <c r="S73" s="1"/>
      <c r="T73" s="1"/>
      <c r="U73" s="1"/>
      <c r="V73" s="1"/>
      <c r="W73" s="1"/>
      <c r="X73" s="1"/>
    </row>
    <row r="74" s="4" customFormat="1" ht="24" customHeight="1" spans="1:24">
      <c r="A74" s="44" t="s">
        <v>132</v>
      </c>
      <c r="B74" s="45" t="s">
        <v>133</v>
      </c>
      <c r="C74" s="46">
        <f>C75+C77</f>
        <v>1477786</v>
      </c>
      <c r="D74" s="57" t="e">
        <f>C74*100/#REF!</f>
        <v>#REF!</v>
      </c>
      <c r="E74" s="58"/>
      <c r="F74" s="58"/>
      <c r="G74" s="58">
        <v>5</v>
      </c>
      <c r="H74" s="58"/>
      <c r="I74" s="58">
        <v>100</v>
      </c>
      <c r="J74" s="59">
        <f t="shared" si="3"/>
        <v>0</v>
      </c>
      <c r="K74" s="51"/>
      <c r="L74" s="51"/>
      <c r="M74" s="51"/>
      <c r="N74" s="51"/>
      <c r="O74" s="52">
        <f>O75+O77</f>
        <v>1478824</v>
      </c>
      <c r="P74" s="53">
        <f t="shared" si="0"/>
        <v>100.070240210694</v>
      </c>
      <c r="Q74" s="1"/>
      <c r="R74" s="1"/>
      <c r="S74" s="1"/>
      <c r="T74" s="1"/>
      <c r="U74" s="1"/>
      <c r="V74" s="1"/>
      <c r="W74" s="1"/>
      <c r="X74" s="1"/>
    </row>
    <row r="75" s="4" customFormat="1" ht="20.25" customHeight="1" spans="1:24">
      <c r="A75" s="54" t="s">
        <v>134</v>
      </c>
      <c r="B75" s="55" t="s">
        <v>135</v>
      </c>
      <c r="C75" s="46">
        <f>C76</f>
        <v>1164175</v>
      </c>
      <c r="D75" s="57" t="e">
        <f>C75*100/#REF!</f>
        <v>#REF!</v>
      </c>
      <c r="E75" s="58"/>
      <c r="F75" s="58"/>
      <c r="G75" s="58">
        <v>5</v>
      </c>
      <c r="H75" s="58"/>
      <c r="I75" s="58">
        <v>100</v>
      </c>
      <c r="J75" s="59">
        <f t="shared" si="3"/>
        <v>0</v>
      </c>
      <c r="K75" s="51"/>
      <c r="L75" s="51"/>
      <c r="M75" s="51"/>
      <c r="N75" s="51"/>
      <c r="O75" s="52">
        <f>O76</f>
        <v>1164226</v>
      </c>
      <c r="P75" s="53">
        <f t="shared" si="0"/>
        <v>100.004380784676</v>
      </c>
      <c r="Q75" s="1"/>
      <c r="R75" s="1"/>
      <c r="S75" s="1"/>
      <c r="T75" s="1"/>
      <c r="U75" s="1"/>
      <c r="V75" s="1"/>
      <c r="W75" s="1"/>
      <c r="X75" s="1"/>
    </row>
    <row r="76" s="4" customFormat="1" ht="63" customHeight="1" spans="1:24">
      <c r="A76" s="54" t="s">
        <v>136</v>
      </c>
      <c r="B76" s="55" t="s">
        <v>137</v>
      </c>
      <c r="C76" s="56">
        <v>1164175</v>
      </c>
      <c r="D76" s="57" t="e">
        <f>C76*100/#REF!</f>
        <v>#REF!</v>
      </c>
      <c r="E76" s="58"/>
      <c r="F76" s="58"/>
      <c r="G76" s="58"/>
      <c r="H76" s="58"/>
      <c r="I76" s="58">
        <v>100</v>
      </c>
      <c r="J76" s="59">
        <f t="shared" si="3"/>
        <v>0</v>
      </c>
      <c r="K76" s="51"/>
      <c r="L76" s="51"/>
      <c r="M76" s="51"/>
      <c r="N76" s="51"/>
      <c r="O76" s="60">
        <v>1164226</v>
      </c>
      <c r="P76" s="61">
        <f t="shared" si="0"/>
        <v>100.004380784676</v>
      </c>
      <c r="Q76" s="1"/>
      <c r="R76" s="1"/>
      <c r="S76" s="1"/>
      <c r="T76" s="1"/>
      <c r="U76" s="1"/>
      <c r="V76" s="1"/>
      <c r="W76" s="1"/>
      <c r="X76" s="1"/>
    </row>
    <row r="77" s="4" customFormat="1" ht="23.25" customHeight="1" spans="1:24">
      <c r="A77" s="54" t="s">
        <v>138</v>
      </c>
      <c r="B77" s="55" t="s">
        <v>139</v>
      </c>
      <c r="C77" s="46">
        <f>C78</f>
        <v>313611</v>
      </c>
      <c r="D77" s="57" t="e">
        <f>C77*100/#REF!</f>
        <v>#REF!</v>
      </c>
      <c r="E77" s="58"/>
      <c r="F77" s="58"/>
      <c r="G77" s="58"/>
      <c r="H77" s="58"/>
      <c r="I77" s="58">
        <v>100</v>
      </c>
      <c r="J77" s="59">
        <f t="shared" si="3"/>
        <v>0</v>
      </c>
      <c r="K77" s="51"/>
      <c r="L77" s="51"/>
      <c r="M77" s="51"/>
      <c r="N77" s="51"/>
      <c r="O77" s="52">
        <f>O78</f>
        <v>314598</v>
      </c>
      <c r="P77" s="53">
        <f t="shared" si="0"/>
        <v>100.314721103533</v>
      </c>
      <c r="Q77" s="1"/>
      <c r="R77" s="1"/>
      <c r="S77" s="1"/>
      <c r="T77" s="1"/>
      <c r="U77" s="1"/>
      <c r="V77" s="1"/>
      <c r="W77" s="1"/>
      <c r="X77" s="1"/>
    </row>
    <row r="78" s="4" customFormat="1" ht="83" customHeight="1" spans="1:24">
      <c r="A78" s="54" t="s">
        <v>140</v>
      </c>
      <c r="B78" s="55" t="s">
        <v>141</v>
      </c>
      <c r="C78" s="56">
        <v>313611</v>
      </c>
      <c r="D78" s="57"/>
      <c r="E78" s="58"/>
      <c r="F78" s="58"/>
      <c r="G78" s="58"/>
      <c r="H78" s="58"/>
      <c r="I78" s="58"/>
      <c r="J78" s="59"/>
      <c r="K78" s="51"/>
      <c r="L78" s="51"/>
      <c r="M78" s="51"/>
      <c r="N78" s="51"/>
      <c r="O78" s="60">
        <v>314598</v>
      </c>
      <c r="P78" s="61">
        <f t="shared" si="0"/>
        <v>100.314721103533</v>
      </c>
      <c r="Q78" s="1"/>
      <c r="R78" s="1"/>
      <c r="S78" s="1"/>
      <c r="T78" s="1"/>
      <c r="U78" s="1"/>
      <c r="V78" s="1"/>
      <c r="W78" s="1"/>
      <c r="X78" s="1"/>
    </row>
    <row r="79" s="4" customFormat="1" ht="49.5" hidden="1" customHeight="1" spans="1:24">
      <c r="A79" s="44" t="s">
        <v>142</v>
      </c>
      <c r="B79" s="45" t="s">
        <v>143</v>
      </c>
      <c r="C79" s="46">
        <f>C80</f>
        <v>0</v>
      </c>
      <c r="D79" s="57" t="e">
        <f>C79*100/#REF!</f>
        <v>#REF!</v>
      </c>
      <c r="E79" s="58"/>
      <c r="F79" s="58"/>
      <c r="G79" s="58"/>
      <c r="H79" s="58"/>
      <c r="I79" s="58" t="s">
        <v>144</v>
      </c>
      <c r="J79" s="59">
        <f t="shared" ref="J79:J111" si="4">H79-F79</f>
        <v>0</v>
      </c>
      <c r="K79" s="51"/>
      <c r="L79" s="51"/>
      <c r="M79" s="51"/>
      <c r="N79" s="51"/>
      <c r="O79" s="52">
        <f>O80</f>
        <v>0</v>
      </c>
      <c r="P79" s="53" t="e">
        <f t="shared" si="0"/>
        <v>#DIV/0!</v>
      </c>
      <c r="Q79" s="1"/>
      <c r="R79" s="1"/>
      <c r="S79" s="1"/>
      <c r="T79" s="1"/>
      <c r="U79" s="1"/>
      <c r="V79" s="1"/>
      <c r="W79" s="1"/>
      <c r="X79" s="1"/>
    </row>
    <row r="80" s="4" customFormat="1" ht="30.75" hidden="1" customHeight="1" spans="1:24">
      <c r="A80" s="54" t="s">
        <v>145</v>
      </c>
      <c r="B80" s="55" t="s">
        <v>146</v>
      </c>
      <c r="C80" s="46">
        <f>C81</f>
        <v>0</v>
      </c>
      <c r="D80" s="57" t="e">
        <f>C80*100/#REF!</f>
        <v>#REF!</v>
      </c>
      <c r="E80" s="58"/>
      <c r="F80" s="58"/>
      <c r="G80" s="58"/>
      <c r="H80" s="58"/>
      <c r="I80" s="58" t="s">
        <v>147</v>
      </c>
      <c r="J80" s="59">
        <f t="shared" si="4"/>
        <v>0</v>
      </c>
      <c r="K80" s="51"/>
      <c r="L80" s="51"/>
      <c r="M80" s="51"/>
      <c r="N80" s="51"/>
      <c r="O80" s="52">
        <f>O81</f>
        <v>0</v>
      </c>
      <c r="P80" s="53" t="e">
        <f t="shared" si="0"/>
        <v>#DIV/0!</v>
      </c>
      <c r="Q80" s="1"/>
      <c r="R80" s="1"/>
      <c r="S80" s="1"/>
      <c r="T80" s="1"/>
      <c r="U80" s="1"/>
      <c r="V80" s="1"/>
      <c r="W80" s="1"/>
      <c r="X80" s="1"/>
    </row>
    <row r="81" s="4" customFormat="1" ht="33.75" hidden="1" customHeight="1" spans="1:24">
      <c r="A81" s="54" t="s">
        <v>148</v>
      </c>
      <c r="B81" s="55" t="s">
        <v>149</v>
      </c>
      <c r="C81" s="46"/>
      <c r="D81" s="47" t="e">
        <f>C81*100/#REF!</f>
        <v>#REF!</v>
      </c>
      <c r="E81" s="48">
        <f>E82+E85+E86</f>
        <v>416560</v>
      </c>
      <c r="F81" s="48">
        <f>F82+F85+F86</f>
        <v>311706</v>
      </c>
      <c r="G81" s="48"/>
      <c r="H81" s="48">
        <f>H82+H85+H86</f>
        <v>279593</v>
      </c>
      <c r="I81" s="48"/>
      <c r="J81" s="50">
        <f t="shared" si="4"/>
        <v>-32113</v>
      </c>
      <c r="K81" s="51"/>
      <c r="L81" s="51"/>
      <c r="M81" s="51"/>
      <c r="N81" s="51"/>
      <c r="O81" s="52"/>
      <c r="P81" s="53" t="e">
        <f t="shared" si="0"/>
        <v>#DIV/0!</v>
      </c>
      <c r="Q81" s="1"/>
      <c r="R81" s="1"/>
      <c r="S81" s="1"/>
      <c r="T81" s="1"/>
      <c r="U81" s="1"/>
      <c r="V81" s="1"/>
      <c r="W81" s="1"/>
      <c r="X81" s="1"/>
    </row>
    <row r="82" s="5" customFormat="1" ht="22.5" customHeight="1" spans="1:24">
      <c r="A82" s="44" t="s">
        <v>150</v>
      </c>
      <c r="B82" s="45" t="s">
        <v>151</v>
      </c>
      <c r="C82" s="46">
        <f>C83+C85</f>
        <v>566165</v>
      </c>
      <c r="D82" s="47" t="e">
        <f>C82*100/#REF!</f>
        <v>#REF!</v>
      </c>
      <c r="E82" s="48"/>
      <c r="F82" s="48"/>
      <c r="G82" s="48">
        <v>67.5</v>
      </c>
      <c r="H82" s="48"/>
      <c r="I82" s="48">
        <v>90</v>
      </c>
      <c r="J82" s="50">
        <f t="shared" si="4"/>
        <v>0</v>
      </c>
      <c r="K82" s="80"/>
      <c r="L82" s="80"/>
      <c r="M82" s="80"/>
      <c r="N82" s="80"/>
      <c r="O82" s="52">
        <f>O83+O85</f>
        <v>566267</v>
      </c>
      <c r="P82" s="53">
        <f t="shared" si="0"/>
        <v>100.018015949414</v>
      </c>
      <c r="Q82" s="79"/>
      <c r="R82" s="79"/>
      <c r="S82" s="79"/>
      <c r="T82" s="79"/>
      <c r="U82" s="79"/>
      <c r="V82" s="79"/>
      <c r="W82" s="79"/>
      <c r="X82" s="79"/>
    </row>
    <row r="83" s="4" customFormat="1" ht="49.5" hidden="1" customHeight="1" spans="1:24">
      <c r="A83" s="54" t="s">
        <v>152</v>
      </c>
      <c r="B83" s="55" t="s">
        <v>153</v>
      </c>
      <c r="C83" s="46">
        <f>C84</f>
        <v>565320</v>
      </c>
      <c r="D83" s="62" t="e">
        <f>C83*100/#REF!</f>
        <v>#REF!</v>
      </c>
      <c r="E83" s="58"/>
      <c r="F83" s="58"/>
      <c r="G83" s="58"/>
      <c r="H83" s="58"/>
      <c r="I83" s="58"/>
      <c r="J83" s="59">
        <f t="shared" si="4"/>
        <v>0</v>
      </c>
      <c r="K83" s="51"/>
      <c r="L83" s="51"/>
      <c r="M83" s="51"/>
      <c r="N83" s="51"/>
      <c r="O83" s="52">
        <f>O84</f>
        <v>565422</v>
      </c>
      <c r="P83" s="53">
        <f t="shared" si="0"/>
        <v>100.01804287837</v>
      </c>
      <c r="Q83" s="1"/>
      <c r="R83" s="1"/>
      <c r="S83" s="1"/>
      <c r="T83" s="1"/>
      <c r="U83" s="1"/>
      <c r="V83" s="1"/>
      <c r="W83" s="1"/>
      <c r="X83" s="1"/>
    </row>
    <row r="84" s="4" customFormat="1" ht="98" customHeight="1" spans="1:24">
      <c r="A84" s="54" t="s">
        <v>154</v>
      </c>
      <c r="B84" s="55" t="s">
        <v>155</v>
      </c>
      <c r="C84" s="56">
        <v>565320</v>
      </c>
      <c r="D84" s="62" t="e">
        <f>C84*100/#REF!</f>
        <v>#REF!</v>
      </c>
      <c r="E84" s="58"/>
      <c r="F84" s="58"/>
      <c r="G84" s="58"/>
      <c r="H84" s="58"/>
      <c r="I84" s="58"/>
      <c r="J84" s="59">
        <f t="shared" si="4"/>
        <v>0</v>
      </c>
      <c r="K84" s="51"/>
      <c r="L84" s="51"/>
      <c r="M84" s="51"/>
      <c r="N84" s="51"/>
      <c r="O84" s="60">
        <v>565422</v>
      </c>
      <c r="P84" s="61">
        <f t="shared" si="0"/>
        <v>100.01804287837</v>
      </c>
      <c r="Q84" s="1"/>
      <c r="R84" s="1"/>
      <c r="S84" s="1"/>
      <c r="T84" s="1"/>
      <c r="U84" s="1"/>
      <c r="V84" s="1"/>
      <c r="W84" s="1"/>
      <c r="X84" s="1"/>
    </row>
    <row r="85" s="5" customFormat="1" ht="76" customHeight="1" spans="1:24">
      <c r="A85" s="54" t="s">
        <v>156</v>
      </c>
      <c r="B85" s="55" t="s">
        <v>157</v>
      </c>
      <c r="C85" s="46">
        <f>C87+C88</f>
        <v>845</v>
      </c>
      <c r="D85" s="47" t="e">
        <f>C85*100/#REF!</f>
        <v>#REF!</v>
      </c>
      <c r="E85" s="48">
        <v>414016</v>
      </c>
      <c r="F85" s="48">
        <v>310512</v>
      </c>
      <c r="G85" s="48">
        <v>67.5</v>
      </c>
      <c r="H85" s="48">
        <v>276011</v>
      </c>
      <c r="I85" s="48" t="s">
        <v>158</v>
      </c>
      <c r="J85" s="48">
        <f t="shared" si="4"/>
        <v>-34501</v>
      </c>
      <c r="K85" s="80"/>
      <c r="L85" s="80"/>
      <c r="M85" s="80"/>
      <c r="N85" s="80"/>
      <c r="O85" s="52">
        <f>O87+O88</f>
        <v>845</v>
      </c>
      <c r="P85" s="53">
        <f t="shared" si="0"/>
        <v>100</v>
      </c>
      <c r="Q85" s="79"/>
      <c r="R85" s="79"/>
      <c r="S85" s="79"/>
      <c r="T85" s="79"/>
      <c r="U85" s="79"/>
      <c r="V85" s="79"/>
      <c r="W85" s="79"/>
      <c r="X85" s="79"/>
    </row>
    <row r="86" s="5" customFormat="1" ht="78" hidden="1" customHeight="1" spans="1:24">
      <c r="A86" s="54" t="s">
        <v>159</v>
      </c>
      <c r="B86" s="55" t="s">
        <v>160</v>
      </c>
      <c r="C86" s="46"/>
      <c r="D86" s="47" t="e">
        <f>C86*100/#REF!</f>
        <v>#REF!</v>
      </c>
      <c r="E86" s="48">
        <f>E87</f>
        <v>2544</v>
      </c>
      <c r="F86" s="48">
        <v>1194</v>
      </c>
      <c r="G86" s="48" t="s">
        <v>161</v>
      </c>
      <c r="H86" s="48">
        <v>3582</v>
      </c>
      <c r="I86" s="48" t="s">
        <v>158</v>
      </c>
      <c r="J86" s="50">
        <f t="shared" si="4"/>
        <v>2388</v>
      </c>
      <c r="K86" s="80"/>
      <c r="L86" s="80"/>
      <c r="M86" s="80"/>
      <c r="N86" s="80"/>
      <c r="O86" s="52"/>
      <c r="P86" s="53" t="e">
        <f t="shared" si="0"/>
        <v>#DIV/0!</v>
      </c>
      <c r="Q86" s="79"/>
      <c r="R86" s="79"/>
      <c r="S86" s="79"/>
      <c r="T86" s="79"/>
      <c r="U86" s="79"/>
      <c r="V86" s="79"/>
      <c r="W86" s="79"/>
      <c r="X86" s="79"/>
    </row>
    <row r="87" s="4" customFormat="1" ht="60" customHeight="1" spans="1:24">
      <c r="A87" s="54" t="s">
        <v>162</v>
      </c>
      <c r="B87" s="55" t="s">
        <v>163</v>
      </c>
      <c r="C87" s="56">
        <v>845</v>
      </c>
      <c r="D87" s="57" t="e">
        <f>C87*100/#REF!</f>
        <v>#REF!</v>
      </c>
      <c r="E87" s="58">
        <v>2544</v>
      </c>
      <c r="F87" s="58">
        <v>1194</v>
      </c>
      <c r="G87" s="58"/>
      <c r="H87" s="58">
        <v>3582</v>
      </c>
      <c r="I87" s="58"/>
      <c r="J87" s="59">
        <f t="shared" si="4"/>
        <v>2388</v>
      </c>
      <c r="K87" s="51"/>
      <c r="L87" s="51"/>
      <c r="M87" s="51"/>
      <c r="N87" s="51"/>
      <c r="O87" s="60">
        <v>845</v>
      </c>
      <c r="P87" s="61">
        <f t="shared" si="0"/>
        <v>100</v>
      </c>
      <c r="Q87" s="1"/>
      <c r="R87" s="1"/>
      <c r="S87" s="1"/>
      <c r="T87" s="1"/>
      <c r="U87" s="1"/>
      <c r="V87" s="1"/>
      <c r="W87" s="1"/>
      <c r="X87" s="1"/>
    </row>
    <row r="88" s="4" customFormat="1" ht="101.25" hidden="1" customHeight="1" spans="1:24">
      <c r="A88" s="54" t="s">
        <v>164</v>
      </c>
      <c r="B88" s="55" t="s">
        <v>165</v>
      </c>
      <c r="C88" s="46"/>
      <c r="D88" s="57"/>
      <c r="E88" s="58"/>
      <c r="F88" s="58"/>
      <c r="G88" s="58"/>
      <c r="H88" s="58"/>
      <c r="I88" s="58"/>
      <c r="J88" s="59"/>
      <c r="K88" s="51"/>
      <c r="L88" s="51"/>
      <c r="M88" s="51"/>
      <c r="N88" s="51"/>
      <c r="O88" s="52"/>
      <c r="P88" s="53" t="e">
        <f t="shared" si="0"/>
        <v>#DIV/0!</v>
      </c>
      <c r="Q88" s="1"/>
      <c r="R88" s="1"/>
      <c r="S88" s="1"/>
      <c r="T88" s="1"/>
      <c r="U88" s="1"/>
      <c r="V88" s="1"/>
      <c r="W88" s="1"/>
      <c r="X88" s="1"/>
    </row>
    <row r="89" s="5" customFormat="1" ht="62.25" hidden="1" customHeight="1" spans="1:24">
      <c r="A89" s="44" t="s">
        <v>166</v>
      </c>
      <c r="B89" s="45" t="s">
        <v>167</v>
      </c>
      <c r="C89" s="46">
        <f>C92+C99+C97+C90</f>
        <v>0</v>
      </c>
      <c r="D89" s="47" t="e">
        <f>C89*100/#REF!</f>
        <v>#REF!</v>
      </c>
      <c r="E89" s="48">
        <f>E90+E91+E93+E94+E95</f>
        <v>975452</v>
      </c>
      <c r="F89" s="48" t="e">
        <f>F90+F91+F93+F94+F95</f>
        <v>#REF!</v>
      </c>
      <c r="G89" s="48"/>
      <c r="H89" s="48" t="e">
        <f>H90+H91+H93+H94+H95</f>
        <v>#REF!</v>
      </c>
      <c r="I89" s="48"/>
      <c r="J89" s="50" t="e">
        <f t="shared" si="4"/>
        <v>#REF!</v>
      </c>
      <c r="K89" s="80"/>
      <c r="L89" s="80"/>
      <c r="M89" s="80"/>
      <c r="N89" s="80"/>
      <c r="O89" s="52">
        <f>O92+O99+O97+O90</f>
        <v>0</v>
      </c>
      <c r="P89" s="53"/>
      <c r="Q89" s="79"/>
      <c r="R89" s="79"/>
      <c r="S89" s="79"/>
      <c r="T89" s="79"/>
      <c r="U89" s="79"/>
      <c r="V89" s="79"/>
      <c r="W89" s="79"/>
      <c r="X89" s="79"/>
    </row>
    <row r="90" s="5" customFormat="1" ht="45" hidden="1" customHeight="1" spans="1:24">
      <c r="A90" s="54" t="s">
        <v>168</v>
      </c>
      <c r="B90" s="55" t="s">
        <v>169</v>
      </c>
      <c r="C90" s="46">
        <f>C91</f>
        <v>0</v>
      </c>
      <c r="D90" s="47" t="e">
        <f>C90*100/#REF!</f>
        <v>#REF!</v>
      </c>
      <c r="E90" s="48">
        <v>23866</v>
      </c>
      <c r="F90" s="48">
        <v>23866</v>
      </c>
      <c r="G90" s="48">
        <v>100</v>
      </c>
      <c r="H90" s="48">
        <v>23866</v>
      </c>
      <c r="I90" s="48">
        <v>100</v>
      </c>
      <c r="J90" s="50">
        <f t="shared" si="4"/>
        <v>0</v>
      </c>
      <c r="K90" s="80"/>
      <c r="L90" s="80"/>
      <c r="M90" s="80"/>
      <c r="N90" s="80"/>
      <c r="O90" s="52">
        <f>O91</f>
        <v>0</v>
      </c>
      <c r="P90" s="53"/>
      <c r="Q90" s="79"/>
      <c r="R90" s="79"/>
      <c r="S90" s="79"/>
      <c r="T90" s="79"/>
      <c r="U90" s="79"/>
      <c r="V90" s="79"/>
      <c r="W90" s="79"/>
      <c r="X90" s="79"/>
    </row>
    <row r="91" s="5" customFormat="1" ht="45.75" hidden="1" customHeight="1" spans="1:24">
      <c r="A91" s="54" t="s">
        <v>170</v>
      </c>
      <c r="B91" s="55" t="s">
        <v>171</v>
      </c>
      <c r="C91" s="46"/>
      <c r="D91" s="47" t="e">
        <f>C91*100/#REF!</f>
        <v>#REF!</v>
      </c>
      <c r="E91" s="48">
        <f>E92</f>
        <v>806510</v>
      </c>
      <c r="F91" s="48">
        <f>F92</f>
        <v>403255</v>
      </c>
      <c r="G91" s="48" t="s">
        <v>118</v>
      </c>
      <c r="H91" s="48">
        <f>H92</f>
        <v>806510</v>
      </c>
      <c r="I91" s="48">
        <v>100</v>
      </c>
      <c r="J91" s="50">
        <f t="shared" si="4"/>
        <v>403255</v>
      </c>
      <c r="K91" s="80"/>
      <c r="L91" s="80"/>
      <c r="M91" s="80"/>
      <c r="N91" s="80"/>
      <c r="O91" s="52"/>
      <c r="P91" s="53"/>
      <c r="Q91" s="79"/>
      <c r="R91" s="79"/>
      <c r="S91" s="79"/>
      <c r="T91" s="79"/>
      <c r="U91" s="79"/>
      <c r="V91" s="79"/>
      <c r="W91" s="79"/>
      <c r="X91" s="79"/>
    </row>
    <row r="92" s="4" customFormat="1" ht="29.25" hidden="1" customHeight="1" spans="1:24">
      <c r="A92" s="54" t="s">
        <v>172</v>
      </c>
      <c r="B92" s="55" t="s">
        <v>173</v>
      </c>
      <c r="C92" s="46">
        <f>C93+C95+C94</f>
        <v>0</v>
      </c>
      <c r="D92" s="57" t="e">
        <f>C92*100/#REF!</f>
        <v>#REF!</v>
      </c>
      <c r="E92" s="58">
        <v>806510</v>
      </c>
      <c r="F92" s="58">
        <v>403255</v>
      </c>
      <c r="G92" s="58"/>
      <c r="H92" s="58">
        <v>806510</v>
      </c>
      <c r="I92" s="58">
        <v>100</v>
      </c>
      <c r="J92" s="59">
        <f t="shared" si="4"/>
        <v>403255</v>
      </c>
      <c r="K92" s="51"/>
      <c r="L92" s="51"/>
      <c r="M92" s="51"/>
      <c r="N92" s="51"/>
      <c r="O92" s="52">
        <f>O93+O95+O94</f>
        <v>0</v>
      </c>
      <c r="P92" s="53"/>
      <c r="Q92" s="1"/>
      <c r="R92" s="1"/>
      <c r="S92" s="1"/>
      <c r="T92" s="1"/>
      <c r="U92" s="1"/>
      <c r="V92" s="1"/>
      <c r="W92" s="1"/>
      <c r="X92" s="1"/>
    </row>
    <row r="93" s="5" customFormat="1" ht="20.25" hidden="1" customHeight="1" spans="1:24">
      <c r="A93" s="54" t="s">
        <v>174</v>
      </c>
      <c r="B93" s="55" t="s">
        <v>175</v>
      </c>
      <c r="C93" s="46"/>
      <c r="D93" s="47" t="e">
        <f>C93*100/#REF!</f>
        <v>#REF!</v>
      </c>
      <c r="E93" s="48">
        <v>5486</v>
      </c>
      <c r="F93" s="48">
        <v>5486</v>
      </c>
      <c r="G93" s="48">
        <v>100</v>
      </c>
      <c r="H93" s="48">
        <v>5486</v>
      </c>
      <c r="I93" s="48">
        <v>100</v>
      </c>
      <c r="J93" s="50">
        <f t="shared" si="4"/>
        <v>0</v>
      </c>
      <c r="K93" s="80"/>
      <c r="L93" s="80"/>
      <c r="M93" s="80"/>
      <c r="N93" s="80"/>
      <c r="O93" s="60"/>
      <c r="P93" s="61"/>
      <c r="Q93" s="79"/>
      <c r="R93" s="79"/>
      <c r="S93" s="79"/>
      <c r="T93" s="79"/>
      <c r="U93" s="79"/>
      <c r="V93" s="79"/>
      <c r="W93" s="79"/>
      <c r="X93" s="79"/>
    </row>
    <row r="94" s="5" customFormat="1" ht="32.25" hidden="1" customHeight="1" spans="1:24">
      <c r="A94" s="54" t="s">
        <v>176</v>
      </c>
      <c r="B94" s="55" t="s">
        <v>177</v>
      </c>
      <c r="C94" s="46"/>
      <c r="D94" s="47" t="e">
        <f>C94*100/#REF!</f>
        <v>#REF!</v>
      </c>
      <c r="E94" s="48">
        <v>139590</v>
      </c>
      <c r="F94" s="48" t="e">
        <f>#REF!</f>
        <v>#REF!</v>
      </c>
      <c r="G94" s="48">
        <v>100</v>
      </c>
      <c r="H94" s="48" t="e">
        <f>#REF!</f>
        <v>#REF!</v>
      </c>
      <c r="I94" s="48">
        <v>100</v>
      </c>
      <c r="J94" s="50" t="e">
        <f t="shared" si="4"/>
        <v>#REF!</v>
      </c>
      <c r="K94" s="80"/>
      <c r="L94" s="80"/>
      <c r="M94" s="80"/>
      <c r="N94" s="80"/>
      <c r="O94" s="60"/>
      <c r="P94" s="61"/>
      <c r="Q94" s="79"/>
      <c r="R94" s="79"/>
      <c r="S94" s="79"/>
      <c r="T94" s="79"/>
      <c r="U94" s="79"/>
      <c r="V94" s="79"/>
      <c r="W94" s="79"/>
      <c r="X94" s="79"/>
    </row>
    <row r="95" s="5" customFormat="1" ht="34.5" hidden="1" customHeight="1" spans="1:24">
      <c r="A95" s="54" t="s">
        <v>178</v>
      </c>
      <c r="B95" s="55" t="s">
        <v>179</v>
      </c>
      <c r="C95" s="46">
        <f>C96</f>
        <v>0</v>
      </c>
      <c r="D95" s="47" t="e">
        <f>C95*100/#REF!</f>
        <v>#REF!</v>
      </c>
      <c r="E95" s="48"/>
      <c r="F95" s="48"/>
      <c r="G95" s="48" t="s">
        <v>118</v>
      </c>
      <c r="H95" s="48"/>
      <c r="I95" s="48">
        <v>100</v>
      </c>
      <c r="J95" s="50">
        <f t="shared" si="4"/>
        <v>0</v>
      </c>
      <c r="K95" s="80"/>
      <c r="L95" s="80"/>
      <c r="M95" s="80"/>
      <c r="N95" s="80"/>
      <c r="O95" s="60">
        <f>O96</f>
        <v>0</v>
      </c>
      <c r="P95" s="61"/>
      <c r="Q95" s="79"/>
      <c r="R95" s="79"/>
      <c r="S95" s="79"/>
      <c r="T95" s="79"/>
      <c r="U95" s="79"/>
      <c r="V95" s="79"/>
      <c r="W95" s="79"/>
      <c r="X95" s="79"/>
    </row>
    <row r="96" s="4" customFormat="1" ht="47.25" hidden="1" customHeight="1" spans="1:24">
      <c r="A96" s="54" t="s">
        <v>180</v>
      </c>
      <c r="B96" s="55" t="s">
        <v>181</v>
      </c>
      <c r="C96" s="46"/>
      <c r="D96" s="57" t="e">
        <f>C96*100/#REF!</f>
        <v>#REF!</v>
      </c>
      <c r="E96" s="58"/>
      <c r="F96" s="58"/>
      <c r="G96" s="58"/>
      <c r="H96" s="58"/>
      <c r="I96" s="58"/>
      <c r="J96" s="59">
        <f t="shared" si="4"/>
        <v>0</v>
      </c>
      <c r="K96" s="51"/>
      <c r="L96" s="51"/>
      <c r="M96" s="51"/>
      <c r="N96" s="51"/>
      <c r="O96" s="60"/>
      <c r="P96" s="61"/>
      <c r="Q96" s="1"/>
      <c r="R96" s="1"/>
      <c r="S96" s="1"/>
      <c r="T96" s="1"/>
      <c r="U96" s="1"/>
      <c r="V96" s="1"/>
      <c r="W96" s="1"/>
      <c r="X96" s="1"/>
    </row>
    <row r="97" s="4" customFormat="1" ht="23.25" hidden="1" customHeight="1" spans="1:24">
      <c r="A97" s="54" t="s">
        <v>182</v>
      </c>
      <c r="B97" s="55" t="s">
        <v>183</v>
      </c>
      <c r="C97" s="46">
        <f>C98</f>
        <v>0</v>
      </c>
      <c r="D97" s="62" t="e">
        <f>C97*100/#REF!</f>
        <v>#REF!</v>
      </c>
      <c r="E97" s="58"/>
      <c r="F97" s="58"/>
      <c r="G97" s="58"/>
      <c r="H97" s="58"/>
      <c r="I97" s="58"/>
      <c r="J97" s="59">
        <f t="shared" si="4"/>
        <v>0</v>
      </c>
      <c r="K97" s="51"/>
      <c r="L97" s="51"/>
      <c r="M97" s="51"/>
      <c r="N97" s="51"/>
      <c r="O97" s="60">
        <f>O98</f>
        <v>0</v>
      </c>
      <c r="P97" s="61"/>
      <c r="Q97" s="1"/>
      <c r="R97" s="1"/>
      <c r="S97" s="1"/>
      <c r="T97" s="1"/>
      <c r="U97" s="1"/>
      <c r="V97" s="1"/>
      <c r="W97" s="1"/>
      <c r="X97" s="1"/>
    </row>
    <row r="98" s="4" customFormat="1" hidden="1" customHeight="1" spans="1:24">
      <c r="A98" s="54" t="s">
        <v>184</v>
      </c>
      <c r="B98" s="55" t="s">
        <v>185</v>
      </c>
      <c r="C98" s="46"/>
      <c r="D98" s="47" t="e">
        <f>C98*100/#REF!</f>
        <v>#REF!</v>
      </c>
      <c r="E98" s="48"/>
      <c r="F98" s="48"/>
      <c r="G98" s="48"/>
      <c r="H98" s="48"/>
      <c r="I98" s="48"/>
      <c r="J98" s="50">
        <f t="shared" si="4"/>
        <v>0</v>
      </c>
      <c r="K98" s="51"/>
      <c r="L98" s="51"/>
      <c r="M98" s="51"/>
      <c r="N98" s="51"/>
      <c r="O98" s="60"/>
      <c r="P98" s="61"/>
      <c r="Q98" s="1"/>
      <c r="R98" s="1"/>
      <c r="S98" s="1"/>
      <c r="T98" s="1"/>
      <c r="U98" s="1"/>
      <c r="V98" s="1"/>
      <c r="W98" s="1"/>
      <c r="X98" s="1"/>
    </row>
    <row r="99" s="4" customFormat="1" ht="24.75" hidden="1" customHeight="1" spans="1:24">
      <c r="A99" s="54" t="s">
        <v>186</v>
      </c>
      <c r="B99" s="55" t="s">
        <v>187</v>
      </c>
      <c r="C99" s="46">
        <f>C100+C102</f>
        <v>0</v>
      </c>
      <c r="D99" s="57" t="e">
        <f>C99*100/#REF!</f>
        <v>#REF!</v>
      </c>
      <c r="E99" s="58"/>
      <c r="F99" s="58"/>
      <c r="G99" s="58"/>
      <c r="H99" s="58"/>
      <c r="I99" s="58"/>
      <c r="J99" s="59">
        <f t="shared" si="4"/>
        <v>0</v>
      </c>
      <c r="K99" s="51"/>
      <c r="L99" s="51"/>
      <c r="M99" s="51"/>
      <c r="N99" s="51"/>
      <c r="O99" s="52">
        <f>O100+O102</f>
        <v>0</v>
      </c>
      <c r="P99" s="53" t="e">
        <f t="shared" ref="P99:P160" si="5">O99/C99*100</f>
        <v>#DIV/0!</v>
      </c>
      <c r="Q99" s="1"/>
      <c r="R99" s="1"/>
      <c r="S99" s="1"/>
      <c r="T99" s="1"/>
      <c r="U99" s="1"/>
      <c r="V99" s="1"/>
      <c r="W99" s="1"/>
      <c r="X99" s="1"/>
    </row>
    <row r="100" s="4" customFormat="1" ht="20.25" hidden="1" customHeight="1" spans="1:24">
      <c r="A100" s="54" t="s">
        <v>188</v>
      </c>
      <c r="B100" s="55" t="s">
        <v>189</v>
      </c>
      <c r="C100" s="46">
        <f>C101</f>
        <v>0</v>
      </c>
      <c r="D100" s="57" t="e">
        <f>C100*100/#REF!</f>
        <v>#REF!</v>
      </c>
      <c r="E100" s="58"/>
      <c r="F100" s="58"/>
      <c r="G100" s="58"/>
      <c r="H100" s="58"/>
      <c r="I100" s="58"/>
      <c r="J100" s="59">
        <f t="shared" si="4"/>
        <v>0</v>
      </c>
      <c r="K100" s="51"/>
      <c r="L100" s="51"/>
      <c r="M100" s="51"/>
      <c r="N100" s="51"/>
      <c r="O100" s="52">
        <f>O101</f>
        <v>0</v>
      </c>
      <c r="P100" s="53" t="e">
        <f t="shared" si="5"/>
        <v>#DIV/0!</v>
      </c>
      <c r="Q100" s="1"/>
      <c r="R100" s="1"/>
      <c r="S100" s="1"/>
      <c r="T100" s="1"/>
      <c r="U100" s="1"/>
      <c r="V100" s="1"/>
      <c r="W100" s="1"/>
      <c r="X100" s="1"/>
    </row>
    <row r="101" s="5" customFormat="1" ht="39.75" hidden="1" customHeight="1" spans="1:24">
      <c r="A101" s="54" t="s">
        <v>190</v>
      </c>
      <c r="B101" s="55" t="s">
        <v>191</v>
      </c>
      <c r="C101" s="46"/>
      <c r="D101" s="47" t="e">
        <f>C101*100/#REF!</f>
        <v>#REF!</v>
      </c>
      <c r="E101" s="48"/>
      <c r="F101" s="48"/>
      <c r="G101" s="48"/>
      <c r="H101" s="48"/>
      <c r="I101" s="48"/>
      <c r="J101" s="50">
        <f t="shared" si="4"/>
        <v>0</v>
      </c>
      <c r="K101" s="80"/>
      <c r="L101" s="80"/>
      <c r="M101" s="80"/>
      <c r="N101" s="80"/>
      <c r="O101" s="52"/>
      <c r="P101" s="53" t="e">
        <f t="shared" si="5"/>
        <v>#DIV/0!</v>
      </c>
      <c r="Q101" s="79"/>
      <c r="R101" s="79"/>
      <c r="S101" s="79"/>
      <c r="T101" s="79"/>
      <c r="U101" s="79"/>
      <c r="V101" s="79"/>
      <c r="W101" s="79"/>
      <c r="X101" s="79"/>
    </row>
    <row r="102" s="4" customFormat="1" ht="65.25" hidden="1" customHeight="1" spans="1:24">
      <c r="A102" s="54" t="s">
        <v>192</v>
      </c>
      <c r="B102" s="55" t="s">
        <v>193</v>
      </c>
      <c r="C102" s="46">
        <f>C103</f>
        <v>0</v>
      </c>
      <c r="D102" s="62" t="e">
        <f>C102*100/#REF!</f>
        <v>#REF!</v>
      </c>
      <c r="E102" s="58"/>
      <c r="F102" s="58"/>
      <c r="G102" s="58"/>
      <c r="H102" s="58"/>
      <c r="I102" s="58"/>
      <c r="J102" s="59">
        <f t="shared" si="4"/>
        <v>0</v>
      </c>
      <c r="K102" s="51"/>
      <c r="L102" s="51"/>
      <c r="M102" s="51"/>
      <c r="N102" s="51"/>
      <c r="O102" s="52">
        <f>O103</f>
        <v>0</v>
      </c>
      <c r="P102" s="53" t="e">
        <f t="shared" si="5"/>
        <v>#DIV/0!</v>
      </c>
      <c r="Q102" s="1"/>
      <c r="R102" s="1"/>
      <c r="S102" s="1"/>
      <c r="T102" s="1"/>
      <c r="U102" s="1"/>
      <c r="V102" s="1"/>
      <c r="W102" s="1"/>
      <c r="X102" s="1"/>
    </row>
    <row r="103" s="4" customFormat="1" ht="69" hidden="1" customHeight="1" spans="1:24">
      <c r="A103" s="54" t="s">
        <v>194</v>
      </c>
      <c r="B103" s="55" t="s">
        <v>195</v>
      </c>
      <c r="C103" s="46"/>
      <c r="D103" s="62" t="e">
        <f>C103*100/#REF!</f>
        <v>#REF!</v>
      </c>
      <c r="E103" s="58"/>
      <c r="F103" s="58"/>
      <c r="G103" s="58"/>
      <c r="H103" s="58"/>
      <c r="I103" s="58"/>
      <c r="J103" s="59">
        <f t="shared" si="4"/>
        <v>0</v>
      </c>
      <c r="K103" s="51"/>
      <c r="L103" s="51"/>
      <c r="M103" s="51"/>
      <c r="N103" s="51"/>
      <c r="O103" s="52"/>
      <c r="P103" s="53" t="e">
        <f t="shared" si="5"/>
        <v>#DIV/0!</v>
      </c>
      <c r="Q103" s="1"/>
      <c r="R103" s="1"/>
      <c r="S103" s="1"/>
      <c r="T103" s="1"/>
      <c r="U103" s="1"/>
      <c r="V103" s="1"/>
      <c r="W103" s="1"/>
      <c r="X103" s="1"/>
    </row>
    <row r="104" s="4" customFormat="1" ht="133" customHeight="1" spans="1:24">
      <c r="A104" s="44" t="s">
        <v>196</v>
      </c>
      <c r="B104" s="45" t="s">
        <v>197</v>
      </c>
      <c r="C104" s="46">
        <f>C107+C119+C122+C106+C105+C117+C118</f>
        <v>1356439</v>
      </c>
      <c r="D104" s="46" t="e">
        <f t="shared" ref="D104:O104" si="6">D107+D119+D122+D106+D105+D117+D118</f>
        <v>#REF!</v>
      </c>
      <c r="E104" s="46">
        <f t="shared" si="6"/>
        <v>0</v>
      </c>
      <c r="F104" s="46">
        <f t="shared" si="6"/>
        <v>0</v>
      </c>
      <c r="G104" s="46">
        <f t="shared" si="6"/>
        <v>0</v>
      </c>
      <c r="H104" s="46">
        <f t="shared" si="6"/>
        <v>0</v>
      </c>
      <c r="I104" s="46">
        <f t="shared" si="6"/>
        <v>0</v>
      </c>
      <c r="J104" s="46">
        <f t="shared" si="6"/>
        <v>0</v>
      </c>
      <c r="K104" s="46">
        <f t="shared" si="6"/>
        <v>0</v>
      </c>
      <c r="L104" s="46">
        <f t="shared" si="6"/>
        <v>0</v>
      </c>
      <c r="M104" s="46">
        <f t="shared" si="6"/>
        <v>0</v>
      </c>
      <c r="N104" s="46">
        <f t="shared" si="6"/>
        <v>0</v>
      </c>
      <c r="O104" s="52">
        <f t="shared" si="6"/>
        <v>1316043</v>
      </c>
      <c r="P104" s="53">
        <f t="shared" si="5"/>
        <v>97.0219080990741</v>
      </c>
      <c r="Q104" s="1"/>
      <c r="R104" s="1"/>
      <c r="S104" s="1"/>
      <c r="T104" s="1"/>
      <c r="U104" s="1"/>
      <c r="V104" s="1"/>
      <c r="W104" s="1"/>
      <c r="X104" s="1"/>
    </row>
    <row r="105" s="4" customFormat="1" ht="114" customHeight="1" spans="1:24">
      <c r="A105" s="54" t="s">
        <v>198</v>
      </c>
      <c r="B105" s="55" t="s">
        <v>199</v>
      </c>
      <c r="C105" s="46">
        <v>13260</v>
      </c>
      <c r="D105" s="57"/>
      <c r="E105" s="58"/>
      <c r="F105" s="58"/>
      <c r="G105" s="58"/>
      <c r="H105" s="58"/>
      <c r="I105" s="58"/>
      <c r="J105" s="59"/>
      <c r="K105" s="51"/>
      <c r="L105" s="51"/>
      <c r="M105" s="51"/>
      <c r="N105" s="51"/>
      <c r="O105" s="52">
        <v>13260</v>
      </c>
      <c r="P105" s="53">
        <f t="shared" si="5"/>
        <v>100</v>
      </c>
      <c r="Q105" s="1"/>
      <c r="R105" s="1"/>
      <c r="S105" s="1"/>
      <c r="T105" s="1"/>
      <c r="U105" s="1"/>
      <c r="V105" s="1"/>
      <c r="W105" s="1"/>
      <c r="X105" s="1"/>
    </row>
    <row r="106" s="4" customFormat="1" ht="76" customHeight="1" spans="1:24">
      <c r="A106" s="54" t="s">
        <v>200</v>
      </c>
      <c r="B106" s="55" t="s">
        <v>201</v>
      </c>
      <c r="C106" s="46">
        <v>974</v>
      </c>
      <c r="D106" s="57"/>
      <c r="E106" s="58"/>
      <c r="F106" s="58"/>
      <c r="G106" s="58"/>
      <c r="H106" s="58"/>
      <c r="I106" s="58"/>
      <c r="J106" s="59"/>
      <c r="K106" s="51"/>
      <c r="L106" s="51"/>
      <c r="M106" s="51"/>
      <c r="N106" s="51"/>
      <c r="O106" s="52">
        <v>977</v>
      </c>
      <c r="P106" s="53">
        <f t="shared" si="5"/>
        <v>100.308008213552</v>
      </c>
      <c r="Q106" s="1"/>
      <c r="R106" s="1"/>
      <c r="S106" s="1"/>
      <c r="T106" s="1"/>
      <c r="U106" s="1"/>
      <c r="V106" s="1"/>
      <c r="W106" s="1"/>
      <c r="X106" s="1"/>
    </row>
    <row r="107" s="4" customFormat="1" ht="226" customHeight="1" spans="1:24">
      <c r="A107" s="44" t="s">
        <v>202</v>
      </c>
      <c r="B107" s="45" t="s">
        <v>203</v>
      </c>
      <c r="C107" s="46">
        <f>C108+C113+C110+C112+C115+C116</f>
        <v>707105</v>
      </c>
      <c r="D107" s="62" t="e">
        <f>C107*100/#REF!</f>
        <v>#REF!</v>
      </c>
      <c r="E107" s="58"/>
      <c r="F107" s="58"/>
      <c r="G107" s="58"/>
      <c r="H107" s="58"/>
      <c r="I107" s="58"/>
      <c r="J107" s="59">
        <f t="shared" si="4"/>
        <v>0</v>
      </c>
      <c r="K107" s="51"/>
      <c r="L107" s="51"/>
      <c r="M107" s="51"/>
      <c r="N107" s="51"/>
      <c r="O107" s="52">
        <f>O108+O113+O110+O112+O115+O116</f>
        <v>714102</v>
      </c>
      <c r="P107" s="53">
        <f t="shared" si="5"/>
        <v>100.989527722191</v>
      </c>
      <c r="Q107" s="1"/>
      <c r="R107" s="1"/>
      <c r="S107" s="1"/>
      <c r="T107" s="1"/>
      <c r="U107" s="1"/>
      <c r="V107" s="1"/>
      <c r="W107" s="1"/>
      <c r="X107" s="1"/>
    </row>
    <row r="108" s="4" customFormat="1" ht="135" customHeight="1" spans="1:24">
      <c r="A108" s="54" t="s">
        <v>204</v>
      </c>
      <c r="B108" s="55" t="s">
        <v>205</v>
      </c>
      <c r="C108" s="46">
        <f>C109</f>
        <v>520300</v>
      </c>
      <c r="D108" s="62" t="e">
        <f>C108*100/#REF!</f>
        <v>#REF!</v>
      </c>
      <c r="E108" s="58"/>
      <c r="F108" s="58"/>
      <c r="G108" s="58"/>
      <c r="H108" s="58"/>
      <c r="I108" s="58"/>
      <c r="J108" s="59">
        <f t="shared" si="4"/>
        <v>0</v>
      </c>
      <c r="K108" s="51"/>
      <c r="L108" s="51"/>
      <c r="M108" s="51"/>
      <c r="N108" s="51"/>
      <c r="O108" s="52">
        <f>O109</f>
        <v>521160</v>
      </c>
      <c r="P108" s="53">
        <f t="shared" si="5"/>
        <v>100.165289256198</v>
      </c>
      <c r="Q108" s="1"/>
      <c r="R108" s="1"/>
      <c r="S108" s="1"/>
      <c r="T108" s="1"/>
      <c r="U108" s="1"/>
      <c r="V108" s="1"/>
      <c r="W108" s="1"/>
      <c r="X108" s="1"/>
    </row>
    <row r="109" s="5" customFormat="1" ht="171" customHeight="1" spans="1:24">
      <c r="A109" s="54" t="s">
        <v>206</v>
      </c>
      <c r="B109" s="55" t="s">
        <v>207</v>
      </c>
      <c r="C109" s="56">
        <v>520300</v>
      </c>
      <c r="D109" s="62" t="e">
        <f>C109*100/#REF!</f>
        <v>#REF!</v>
      </c>
      <c r="E109" s="58"/>
      <c r="F109" s="58"/>
      <c r="G109" s="58">
        <v>100</v>
      </c>
      <c r="H109" s="58"/>
      <c r="I109" s="58">
        <v>100</v>
      </c>
      <c r="J109" s="59">
        <f t="shared" si="4"/>
        <v>0</v>
      </c>
      <c r="K109" s="51"/>
      <c r="L109" s="51"/>
      <c r="M109" s="51"/>
      <c r="N109" s="51"/>
      <c r="O109" s="60">
        <v>521160</v>
      </c>
      <c r="P109" s="61">
        <f t="shared" si="5"/>
        <v>100.165289256198</v>
      </c>
      <c r="Q109" s="79"/>
      <c r="R109" s="79"/>
      <c r="S109" s="79"/>
      <c r="T109" s="79"/>
      <c r="U109" s="79"/>
      <c r="V109" s="79"/>
      <c r="W109" s="79"/>
      <c r="X109" s="79"/>
    </row>
    <row r="110" s="4" customFormat="1" ht="132.75" hidden="1" customHeight="1" spans="1:24">
      <c r="A110" s="54" t="s">
        <v>208</v>
      </c>
      <c r="B110" s="55" t="s">
        <v>209</v>
      </c>
      <c r="C110" s="56">
        <f>C111</f>
        <v>83990</v>
      </c>
      <c r="D110" s="57" t="e">
        <f>C110*100/#REF!</f>
        <v>#REF!</v>
      </c>
      <c r="E110" s="58"/>
      <c r="F110" s="58"/>
      <c r="G110" s="58"/>
      <c r="H110" s="58"/>
      <c r="I110" s="58">
        <v>100</v>
      </c>
      <c r="J110" s="59">
        <f t="shared" si="4"/>
        <v>0</v>
      </c>
      <c r="K110" s="51"/>
      <c r="L110" s="51"/>
      <c r="M110" s="51"/>
      <c r="N110" s="51"/>
      <c r="O110" s="60">
        <f>O111</f>
        <v>89906</v>
      </c>
      <c r="P110" s="61">
        <f t="shared" si="5"/>
        <v>107.043695678057</v>
      </c>
      <c r="Q110" s="1"/>
      <c r="R110" s="1"/>
      <c r="S110" s="1"/>
      <c r="T110" s="1"/>
      <c r="U110" s="1"/>
      <c r="V110" s="1"/>
      <c r="W110" s="1"/>
      <c r="X110" s="1"/>
    </row>
    <row r="111" s="4" customFormat="1" ht="152.25" customHeight="1" spans="1:24">
      <c r="A111" s="54" t="s">
        <v>210</v>
      </c>
      <c r="B111" s="55" t="s">
        <v>211</v>
      </c>
      <c r="C111" s="56">
        <v>83990</v>
      </c>
      <c r="D111" s="62" t="e">
        <f>C111*100/#REF!</f>
        <v>#REF!</v>
      </c>
      <c r="E111" s="58"/>
      <c r="F111" s="58"/>
      <c r="G111" s="58"/>
      <c r="H111" s="58"/>
      <c r="I111" s="58" t="s">
        <v>212</v>
      </c>
      <c r="J111" s="59">
        <f t="shared" si="4"/>
        <v>0</v>
      </c>
      <c r="K111" s="51"/>
      <c r="L111" s="51"/>
      <c r="M111" s="51"/>
      <c r="N111" s="51"/>
      <c r="O111" s="60">
        <v>89906</v>
      </c>
      <c r="P111" s="61">
        <f t="shared" si="5"/>
        <v>107.043695678057</v>
      </c>
      <c r="Q111" s="1"/>
      <c r="R111" s="1"/>
      <c r="S111" s="1"/>
      <c r="T111" s="1"/>
      <c r="U111" s="1"/>
      <c r="V111" s="1"/>
      <c r="W111" s="1"/>
      <c r="X111" s="1"/>
    </row>
    <row r="112" s="4" customFormat="1" ht="83.25" hidden="1" customHeight="1" spans="1:24">
      <c r="A112" s="54" t="s">
        <v>213</v>
      </c>
      <c r="B112" s="55" t="s">
        <v>214</v>
      </c>
      <c r="C112" s="56"/>
      <c r="D112" s="62"/>
      <c r="E112" s="58"/>
      <c r="F112" s="58"/>
      <c r="G112" s="58"/>
      <c r="H112" s="58"/>
      <c r="I112" s="58"/>
      <c r="J112" s="59"/>
      <c r="K112" s="51"/>
      <c r="L112" s="51"/>
      <c r="M112" s="51"/>
      <c r="N112" s="51"/>
      <c r="O112" s="60"/>
      <c r="P112" s="61" t="e">
        <f t="shared" si="5"/>
        <v>#DIV/0!</v>
      </c>
      <c r="Q112" s="1"/>
      <c r="R112" s="1"/>
      <c r="S112" s="1"/>
      <c r="T112" s="1"/>
      <c r="U112" s="1"/>
      <c r="V112" s="1"/>
      <c r="W112" s="1"/>
      <c r="X112" s="1"/>
    </row>
    <row r="113" s="4" customFormat="1" ht="21" hidden="1" customHeight="1" spans="1:24">
      <c r="A113" s="54" t="s">
        <v>215</v>
      </c>
      <c r="B113" s="55" t="s">
        <v>216</v>
      </c>
      <c r="C113" s="56">
        <f>C114</f>
        <v>4515</v>
      </c>
      <c r="D113" s="57" t="e">
        <f>C113*100/#REF!</f>
        <v>#REF!</v>
      </c>
      <c r="E113" s="58"/>
      <c r="F113" s="58"/>
      <c r="G113" s="58"/>
      <c r="H113" s="58"/>
      <c r="I113" s="58" t="s">
        <v>147</v>
      </c>
      <c r="J113" s="59">
        <f>H113-F113</f>
        <v>0</v>
      </c>
      <c r="K113" s="51"/>
      <c r="L113" s="51"/>
      <c r="M113" s="51"/>
      <c r="N113" s="51"/>
      <c r="O113" s="60">
        <f>O114</f>
        <v>4515</v>
      </c>
      <c r="P113" s="61">
        <f t="shared" si="5"/>
        <v>100</v>
      </c>
      <c r="Q113" s="1"/>
      <c r="R113" s="1"/>
      <c r="S113" s="1"/>
      <c r="T113" s="1"/>
      <c r="U113" s="1"/>
      <c r="V113" s="1"/>
      <c r="W113" s="1"/>
      <c r="X113" s="1"/>
    </row>
    <row r="114" s="4" customFormat="1" ht="154" customHeight="1" spans="1:24">
      <c r="A114" s="54" t="s">
        <v>217</v>
      </c>
      <c r="B114" s="55" t="s">
        <v>218</v>
      </c>
      <c r="C114" s="56">
        <v>4515</v>
      </c>
      <c r="D114" s="57" t="e">
        <f>C114*100/#REF!</f>
        <v>#REF!</v>
      </c>
      <c r="E114" s="58"/>
      <c r="F114" s="58"/>
      <c r="G114" s="58"/>
      <c r="H114" s="58"/>
      <c r="I114" s="58"/>
      <c r="J114" s="59">
        <f>H114-F114</f>
        <v>0</v>
      </c>
      <c r="K114" s="51"/>
      <c r="L114" s="51"/>
      <c r="M114" s="51"/>
      <c r="N114" s="51"/>
      <c r="O114" s="60">
        <v>4515</v>
      </c>
      <c r="P114" s="61">
        <f t="shared" si="5"/>
        <v>100</v>
      </c>
      <c r="Q114" s="1"/>
      <c r="R114" s="1"/>
      <c r="S114" s="1"/>
      <c r="T114" s="1"/>
      <c r="U114" s="1"/>
      <c r="V114" s="1"/>
      <c r="W114" s="1"/>
      <c r="X114" s="1"/>
    </row>
    <row r="115" s="4" customFormat="1" ht="75" customHeight="1" spans="1:24">
      <c r="A115" s="54" t="s">
        <v>219</v>
      </c>
      <c r="B115" s="55" t="s">
        <v>220</v>
      </c>
      <c r="C115" s="56">
        <v>98300</v>
      </c>
      <c r="D115" s="57"/>
      <c r="E115" s="58"/>
      <c r="F115" s="58"/>
      <c r="G115" s="58"/>
      <c r="H115" s="58"/>
      <c r="I115" s="58"/>
      <c r="J115" s="59"/>
      <c r="K115" s="51"/>
      <c r="L115" s="51"/>
      <c r="M115" s="51"/>
      <c r="N115" s="51"/>
      <c r="O115" s="60">
        <v>98521</v>
      </c>
      <c r="P115" s="61">
        <f t="shared" si="5"/>
        <v>100.22482197355</v>
      </c>
      <c r="Q115" s="1"/>
      <c r="R115" s="1"/>
      <c r="S115" s="1"/>
      <c r="T115" s="1"/>
      <c r="U115" s="1"/>
      <c r="V115" s="1"/>
      <c r="W115" s="1"/>
      <c r="X115" s="1"/>
    </row>
    <row r="116" s="4" customFormat="1" ht="81.75" hidden="1" customHeight="1" spans="1:24">
      <c r="A116" s="54" t="s">
        <v>221</v>
      </c>
      <c r="B116" s="55" t="s">
        <v>222</v>
      </c>
      <c r="C116" s="46"/>
      <c r="D116" s="57"/>
      <c r="E116" s="58"/>
      <c r="F116" s="58"/>
      <c r="G116" s="58"/>
      <c r="H116" s="58"/>
      <c r="I116" s="58"/>
      <c r="J116" s="59"/>
      <c r="K116" s="51"/>
      <c r="L116" s="51"/>
      <c r="M116" s="51"/>
      <c r="N116" s="51"/>
      <c r="O116" s="52"/>
      <c r="P116" s="53" t="e">
        <f t="shared" si="5"/>
        <v>#DIV/0!</v>
      </c>
      <c r="Q116" s="1"/>
      <c r="R116" s="1"/>
      <c r="S116" s="1"/>
      <c r="T116" s="1"/>
      <c r="U116" s="1"/>
      <c r="V116" s="1"/>
      <c r="W116" s="1"/>
      <c r="X116" s="1"/>
    </row>
    <row r="117" s="4" customFormat="1" ht="209" customHeight="1" spans="1:24">
      <c r="A117" s="54" t="s">
        <v>223</v>
      </c>
      <c r="B117" s="55" t="s">
        <v>224</v>
      </c>
      <c r="C117" s="56">
        <v>2125</v>
      </c>
      <c r="D117" s="57"/>
      <c r="E117" s="58"/>
      <c r="F117" s="58"/>
      <c r="G117" s="58"/>
      <c r="H117" s="58"/>
      <c r="I117" s="58"/>
      <c r="J117" s="59"/>
      <c r="K117" s="51"/>
      <c r="L117" s="51"/>
      <c r="M117" s="51"/>
      <c r="N117" s="51"/>
      <c r="O117" s="60">
        <v>2125</v>
      </c>
      <c r="P117" s="61">
        <f t="shared" si="5"/>
        <v>100</v>
      </c>
      <c r="Q117" s="1"/>
      <c r="R117" s="1"/>
      <c r="S117" s="1"/>
      <c r="T117" s="1"/>
      <c r="U117" s="1"/>
      <c r="V117" s="1"/>
      <c r="W117" s="1"/>
      <c r="X117" s="1"/>
    </row>
    <row r="118" s="4" customFormat="1" ht="342" customHeight="1" spans="1:24">
      <c r="A118" s="54" t="s">
        <v>225</v>
      </c>
      <c r="B118" s="55" t="s">
        <v>226</v>
      </c>
      <c r="C118" s="56"/>
      <c r="D118" s="57"/>
      <c r="E118" s="58"/>
      <c r="F118" s="58"/>
      <c r="G118" s="58"/>
      <c r="H118" s="58"/>
      <c r="I118" s="58"/>
      <c r="J118" s="59"/>
      <c r="K118" s="51"/>
      <c r="L118" s="51"/>
      <c r="M118" s="51"/>
      <c r="N118" s="51"/>
      <c r="O118" s="60">
        <v>-10</v>
      </c>
      <c r="P118" s="61"/>
      <c r="Q118" s="1"/>
      <c r="R118" s="1"/>
      <c r="S118" s="1"/>
      <c r="T118" s="1"/>
      <c r="U118" s="1"/>
      <c r="V118" s="1"/>
      <c r="W118" s="1"/>
      <c r="X118" s="1"/>
    </row>
    <row r="119" s="4" customFormat="1" ht="45.75" hidden="1" customHeight="1" spans="1:24">
      <c r="A119" s="44" t="s">
        <v>227</v>
      </c>
      <c r="B119" s="45" t="s">
        <v>228</v>
      </c>
      <c r="C119" s="46">
        <f>C120</f>
        <v>0</v>
      </c>
      <c r="D119" s="57" t="e">
        <f>C119*100/#REF!</f>
        <v>#REF!</v>
      </c>
      <c r="E119" s="58"/>
      <c r="F119" s="58"/>
      <c r="G119" s="58"/>
      <c r="H119" s="58"/>
      <c r="I119" s="58"/>
      <c r="J119" s="59">
        <f>H119-F119</f>
        <v>0</v>
      </c>
      <c r="K119" s="51"/>
      <c r="L119" s="51"/>
      <c r="M119" s="51"/>
      <c r="N119" s="51"/>
      <c r="O119" s="52">
        <f>O120</f>
        <v>0</v>
      </c>
      <c r="P119" s="53" t="e">
        <f t="shared" si="5"/>
        <v>#DIV/0!</v>
      </c>
      <c r="Q119" s="1"/>
      <c r="R119" s="1"/>
      <c r="S119" s="1"/>
      <c r="T119" s="1"/>
      <c r="U119" s="1"/>
      <c r="V119" s="1"/>
      <c r="W119" s="1"/>
      <c r="X119" s="1"/>
    </row>
    <row r="120" s="4" customFormat="1" ht="62.25" hidden="1" customHeight="1" spans="1:24">
      <c r="A120" s="54" t="s">
        <v>229</v>
      </c>
      <c r="B120" s="55" t="s">
        <v>230</v>
      </c>
      <c r="C120" s="46">
        <f>C121</f>
        <v>0</v>
      </c>
      <c r="D120" s="57" t="e">
        <f>C120*100/#REF!</f>
        <v>#REF!</v>
      </c>
      <c r="E120" s="58"/>
      <c r="F120" s="58"/>
      <c r="G120" s="58"/>
      <c r="H120" s="58"/>
      <c r="I120" s="58"/>
      <c r="J120" s="59">
        <f>H120-F120</f>
        <v>0</v>
      </c>
      <c r="K120" s="51"/>
      <c r="L120" s="51"/>
      <c r="M120" s="51"/>
      <c r="N120" s="51"/>
      <c r="O120" s="52">
        <f>O121</f>
        <v>0</v>
      </c>
      <c r="P120" s="53" t="e">
        <f t="shared" si="5"/>
        <v>#DIV/0!</v>
      </c>
      <c r="Q120" s="1"/>
      <c r="R120" s="1"/>
      <c r="S120" s="1"/>
      <c r="T120" s="1"/>
      <c r="U120" s="1"/>
      <c r="V120" s="1"/>
      <c r="W120" s="1"/>
      <c r="X120" s="1"/>
    </row>
    <row r="121" s="6" customFormat="1" ht="93.75" hidden="1" customHeight="1" spans="1:24">
      <c r="A121" s="54" t="s">
        <v>231</v>
      </c>
      <c r="B121" s="55" t="s">
        <v>232</v>
      </c>
      <c r="C121" s="56"/>
      <c r="D121" s="57" t="e">
        <f>C121*100/#REF!</f>
        <v>#REF!</v>
      </c>
      <c r="E121" s="58"/>
      <c r="F121" s="58"/>
      <c r="G121" s="58"/>
      <c r="H121" s="58"/>
      <c r="I121" s="58"/>
      <c r="J121" s="59">
        <f>H121-F121</f>
        <v>0</v>
      </c>
      <c r="K121" s="51"/>
      <c r="L121" s="51"/>
      <c r="M121" s="51"/>
      <c r="N121" s="51"/>
      <c r="O121" s="60"/>
      <c r="P121" s="61" t="e">
        <f t="shared" si="5"/>
        <v>#DIV/0!</v>
      </c>
      <c r="Q121" s="82"/>
      <c r="R121" s="82"/>
      <c r="S121" s="82"/>
      <c r="T121" s="82"/>
      <c r="U121" s="82"/>
      <c r="V121" s="82"/>
      <c r="W121" s="82"/>
      <c r="X121" s="82"/>
    </row>
    <row r="122" s="6" customFormat="1" ht="201" customHeight="1" spans="1:24">
      <c r="A122" s="44" t="s">
        <v>233</v>
      </c>
      <c r="B122" s="45" t="s">
        <v>234</v>
      </c>
      <c r="C122" s="46">
        <f>C123+C124+C125+C128+C129+C130+C131+C132+C126+C127</f>
        <v>632975</v>
      </c>
      <c r="D122" s="57"/>
      <c r="E122" s="58"/>
      <c r="F122" s="58"/>
      <c r="G122" s="58"/>
      <c r="H122" s="58"/>
      <c r="I122" s="58"/>
      <c r="J122" s="59"/>
      <c r="K122" s="51"/>
      <c r="L122" s="51"/>
      <c r="M122" s="51"/>
      <c r="N122" s="51"/>
      <c r="O122" s="52">
        <f>O123+O124+O125+O128+O129+O130+O131+O132+O126+O127</f>
        <v>585589</v>
      </c>
      <c r="P122" s="53">
        <f t="shared" si="5"/>
        <v>92.5137643666811</v>
      </c>
      <c r="Q122" s="82"/>
      <c r="R122" s="82"/>
      <c r="S122" s="82"/>
      <c r="T122" s="82"/>
      <c r="U122" s="82"/>
      <c r="V122" s="82"/>
      <c r="W122" s="82"/>
      <c r="X122" s="82"/>
    </row>
    <row r="123" s="6" customFormat="1" ht="75" customHeight="1" spans="1:24">
      <c r="A123" s="54" t="s">
        <v>235</v>
      </c>
      <c r="B123" s="55" t="s">
        <v>236</v>
      </c>
      <c r="C123" s="56">
        <v>2634</v>
      </c>
      <c r="D123" s="57"/>
      <c r="E123" s="58"/>
      <c r="F123" s="58"/>
      <c r="G123" s="58"/>
      <c r="H123" s="58"/>
      <c r="I123" s="58"/>
      <c r="J123" s="59"/>
      <c r="K123" s="51"/>
      <c r="L123" s="51"/>
      <c r="M123" s="51"/>
      <c r="N123" s="51"/>
      <c r="O123" s="60">
        <v>8134</v>
      </c>
      <c r="P123" s="61">
        <f t="shared" si="5"/>
        <v>308.807896735004</v>
      </c>
      <c r="Q123" s="82"/>
      <c r="R123" s="82"/>
      <c r="S123" s="82"/>
      <c r="T123" s="82"/>
      <c r="U123" s="82"/>
      <c r="V123" s="82"/>
      <c r="W123" s="82"/>
      <c r="X123" s="82"/>
    </row>
    <row r="124" s="6" customFormat="1" ht="37" customHeight="1" spans="1:24">
      <c r="A124" s="54" t="s">
        <v>237</v>
      </c>
      <c r="B124" s="55" t="s">
        <v>238</v>
      </c>
      <c r="C124" s="56">
        <v>42400</v>
      </c>
      <c r="D124" s="57"/>
      <c r="E124" s="58"/>
      <c r="F124" s="58"/>
      <c r="G124" s="58"/>
      <c r="H124" s="58"/>
      <c r="I124" s="58"/>
      <c r="J124" s="59"/>
      <c r="K124" s="51"/>
      <c r="L124" s="51"/>
      <c r="M124" s="51"/>
      <c r="N124" s="51"/>
      <c r="O124" s="60">
        <v>42430</v>
      </c>
      <c r="P124" s="61">
        <f t="shared" si="5"/>
        <v>100.070754716981</v>
      </c>
      <c r="Q124" s="82"/>
      <c r="R124" s="82"/>
      <c r="S124" s="82"/>
      <c r="T124" s="82"/>
      <c r="U124" s="82"/>
      <c r="V124" s="82"/>
      <c r="W124" s="82"/>
      <c r="X124" s="82"/>
    </row>
    <row r="125" s="6" customFormat="1" ht="58" customHeight="1" spans="1:24">
      <c r="A125" s="54" t="s">
        <v>237</v>
      </c>
      <c r="B125" s="55" t="s">
        <v>239</v>
      </c>
      <c r="C125" s="56">
        <v>161862</v>
      </c>
      <c r="D125" s="57"/>
      <c r="E125" s="58"/>
      <c r="F125" s="58"/>
      <c r="G125" s="58"/>
      <c r="H125" s="58"/>
      <c r="I125" s="58"/>
      <c r="J125" s="59"/>
      <c r="K125" s="51"/>
      <c r="L125" s="51"/>
      <c r="M125" s="51"/>
      <c r="N125" s="51"/>
      <c r="O125" s="60">
        <v>108093</v>
      </c>
      <c r="P125" s="61">
        <f t="shared" si="5"/>
        <v>66.7809615598473</v>
      </c>
      <c r="Q125" s="82"/>
      <c r="R125" s="82"/>
      <c r="S125" s="82"/>
      <c r="T125" s="82"/>
      <c r="U125" s="82"/>
      <c r="V125" s="82"/>
      <c r="W125" s="82"/>
      <c r="X125" s="82"/>
    </row>
    <row r="126" s="6" customFormat="1" ht="40" customHeight="1" spans="1:24">
      <c r="A126" s="54" t="s">
        <v>237</v>
      </c>
      <c r="B126" s="55" t="s">
        <v>240</v>
      </c>
      <c r="C126" s="56">
        <v>674</v>
      </c>
      <c r="D126" s="57"/>
      <c r="E126" s="58"/>
      <c r="F126" s="58"/>
      <c r="G126" s="58"/>
      <c r="H126" s="58"/>
      <c r="I126" s="58"/>
      <c r="J126" s="59"/>
      <c r="K126" s="51"/>
      <c r="L126" s="51"/>
      <c r="M126" s="51"/>
      <c r="N126" s="51"/>
      <c r="O126" s="60">
        <v>674</v>
      </c>
      <c r="P126" s="61">
        <f t="shared" si="5"/>
        <v>100</v>
      </c>
      <c r="Q126" s="82"/>
      <c r="R126" s="82"/>
      <c r="S126" s="82"/>
      <c r="T126" s="82"/>
      <c r="U126" s="82"/>
      <c r="V126" s="82"/>
      <c r="W126" s="82"/>
      <c r="X126" s="82"/>
    </row>
    <row r="127" s="6" customFormat="1" ht="58" customHeight="1" spans="1:24">
      <c r="A127" s="54" t="s">
        <v>237</v>
      </c>
      <c r="B127" s="55" t="s">
        <v>241</v>
      </c>
      <c r="C127" s="56">
        <v>49292</v>
      </c>
      <c r="D127" s="57"/>
      <c r="E127" s="58"/>
      <c r="F127" s="58"/>
      <c r="G127" s="58"/>
      <c r="H127" s="58"/>
      <c r="I127" s="58"/>
      <c r="J127" s="59"/>
      <c r="K127" s="51"/>
      <c r="L127" s="51"/>
      <c r="M127" s="51"/>
      <c r="N127" s="51"/>
      <c r="O127" s="60">
        <v>49616</v>
      </c>
      <c r="P127" s="61">
        <f t="shared" si="5"/>
        <v>100.657307473829</v>
      </c>
      <c r="Q127" s="82"/>
      <c r="R127" s="82"/>
      <c r="S127" s="82"/>
      <c r="T127" s="82"/>
      <c r="U127" s="82"/>
      <c r="V127" s="82"/>
      <c r="W127" s="82"/>
      <c r="X127" s="82"/>
    </row>
    <row r="128" s="6" customFormat="1" ht="39" customHeight="1" spans="1:24">
      <c r="A128" s="54" t="s">
        <v>242</v>
      </c>
      <c r="B128" s="55" t="s">
        <v>243</v>
      </c>
      <c r="C128" s="56">
        <v>40000</v>
      </c>
      <c r="D128" s="57"/>
      <c r="E128" s="58"/>
      <c r="F128" s="58"/>
      <c r="G128" s="58"/>
      <c r="H128" s="58"/>
      <c r="I128" s="58"/>
      <c r="J128" s="59"/>
      <c r="K128" s="51"/>
      <c r="L128" s="51"/>
      <c r="M128" s="51"/>
      <c r="N128" s="51"/>
      <c r="O128" s="60">
        <v>40092</v>
      </c>
      <c r="P128" s="61">
        <f t="shared" si="5"/>
        <v>100.23</v>
      </c>
      <c r="Q128" s="82"/>
      <c r="R128" s="82"/>
      <c r="S128" s="82"/>
      <c r="T128" s="82"/>
      <c r="U128" s="82"/>
      <c r="V128" s="82"/>
      <c r="W128" s="82"/>
      <c r="X128" s="82"/>
    </row>
    <row r="129" s="6" customFormat="1" ht="14.25" hidden="1" customHeight="1" spans="1:24">
      <c r="A129" s="54" t="s">
        <v>244</v>
      </c>
      <c r="B129" s="55" t="s">
        <v>245</v>
      </c>
      <c r="C129" s="56"/>
      <c r="D129" s="57"/>
      <c r="E129" s="58"/>
      <c r="F129" s="58"/>
      <c r="G129" s="58"/>
      <c r="H129" s="58"/>
      <c r="I129" s="58"/>
      <c r="J129" s="59"/>
      <c r="K129" s="51"/>
      <c r="L129" s="51"/>
      <c r="M129" s="51"/>
      <c r="N129" s="51"/>
      <c r="O129" s="60"/>
      <c r="P129" s="61" t="e">
        <f t="shared" si="5"/>
        <v>#DIV/0!</v>
      </c>
      <c r="Q129" s="82"/>
      <c r="R129" s="82"/>
      <c r="S129" s="82"/>
      <c r="T129" s="82"/>
      <c r="U129" s="82"/>
      <c r="V129" s="82"/>
      <c r="W129" s="82"/>
      <c r="X129" s="82"/>
    </row>
    <row r="130" s="6" customFormat="1" ht="76" customHeight="1" spans="1:24">
      <c r="A130" s="54" t="s">
        <v>246</v>
      </c>
      <c r="B130" s="55" t="s">
        <v>247</v>
      </c>
      <c r="C130" s="56">
        <v>2913</v>
      </c>
      <c r="D130" s="57"/>
      <c r="E130" s="58"/>
      <c r="F130" s="58"/>
      <c r="G130" s="58"/>
      <c r="H130" s="58"/>
      <c r="I130" s="58"/>
      <c r="J130" s="59"/>
      <c r="K130" s="51"/>
      <c r="L130" s="51"/>
      <c r="M130" s="51"/>
      <c r="N130" s="51"/>
      <c r="O130" s="60">
        <v>2913</v>
      </c>
      <c r="P130" s="61">
        <f t="shared" si="5"/>
        <v>100</v>
      </c>
      <c r="Q130" s="82"/>
      <c r="R130" s="82"/>
      <c r="S130" s="82"/>
      <c r="T130" s="82"/>
      <c r="U130" s="82"/>
      <c r="V130" s="82"/>
      <c r="W130" s="82"/>
      <c r="X130" s="82"/>
    </row>
    <row r="131" s="6" customFormat="1" ht="58.5" customHeight="1" spans="1:24">
      <c r="A131" s="54" t="s">
        <v>248</v>
      </c>
      <c r="B131" s="55" t="s">
        <v>249</v>
      </c>
      <c r="C131" s="56">
        <v>190500</v>
      </c>
      <c r="D131" s="57"/>
      <c r="E131" s="58"/>
      <c r="F131" s="58"/>
      <c r="G131" s="58"/>
      <c r="H131" s="58"/>
      <c r="I131" s="58"/>
      <c r="J131" s="59"/>
      <c r="K131" s="51"/>
      <c r="L131" s="51"/>
      <c r="M131" s="51"/>
      <c r="N131" s="51"/>
      <c r="O131" s="60">
        <v>190930</v>
      </c>
      <c r="P131" s="61">
        <f t="shared" si="5"/>
        <v>100.225721784777</v>
      </c>
      <c r="Q131" s="82"/>
      <c r="R131" s="82"/>
      <c r="S131" s="82"/>
      <c r="T131" s="82"/>
      <c r="U131" s="82"/>
      <c r="V131" s="82"/>
      <c r="W131" s="82"/>
      <c r="X131" s="82"/>
    </row>
    <row r="132" s="6" customFormat="1" ht="73" customHeight="1" spans="1:24">
      <c r="A132" s="54" t="s">
        <v>248</v>
      </c>
      <c r="B132" s="55" t="s">
        <v>245</v>
      </c>
      <c r="C132" s="56">
        <v>142700</v>
      </c>
      <c r="D132" s="57"/>
      <c r="E132" s="58"/>
      <c r="F132" s="58"/>
      <c r="G132" s="58"/>
      <c r="H132" s="58"/>
      <c r="I132" s="58"/>
      <c r="J132" s="59"/>
      <c r="K132" s="51"/>
      <c r="L132" s="51"/>
      <c r="M132" s="51"/>
      <c r="N132" s="51"/>
      <c r="O132" s="60">
        <v>142707</v>
      </c>
      <c r="P132" s="61">
        <f t="shared" si="5"/>
        <v>100.004905395936</v>
      </c>
      <c r="Q132" s="82"/>
      <c r="R132" s="82"/>
      <c r="S132" s="82"/>
      <c r="T132" s="82"/>
      <c r="U132" s="82"/>
      <c r="V132" s="82"/>
      <c r="W132" s="82"/>
      <c r="X132" s="82"/>
    </row>
    <row r="133" s="6" customFormat="1" ht="44.25" customHeight="1" spans="1:24">
      <c r="A133" s="44" t="s">
        <v>250</v>
      </c>
      <c r="B133" s="45" t="s">
        <v>251</v>
      </c>
      <c r="C133" s="46">
        <f>C134</f>
        <v>6800</v>
      </c>
      <c r="D133" s="57" t="e">
        <f>C133*100/#REF!</f>
        <v>#REF!</v>
      </c>
      <c r="E133" s="58" t="e">
        <f>E134+#REF!+#REF!</f>
        <v>#REF!</v>
      </c>
      <c r="F133" s="58" t="e">
        <f>F134+#REF!+#REF!</f>
        <v>#REF!</v>
      </c>
      <c r="G133" s="58"/>
      <c r="H133" s="58" t="e">
        <f>H134+#REF!+#REF!</f>
        <v>#REF!</v>
      </c>
      <c r="I133" s="58"/>
      <c r="J133" s="59" t="e">
        <f>H133-F133</f>
        <v>#REF!</v>
      </c>
      <c r="K133" s="51"/>
      <c r="L133" s="51"/>
      <c r="M133" s="51"/>
      <c r="N133" s="51"/>
      <c r="O133" s="52">
        <f>O134</f>
        <v>8464</v>
      </c>
      <c r="P133" s="53">
        <f t="shared" si="5"/>
        <v>124.470588235294</v>
      </c>
      <c r="Q133" s="82"/>
      <c r="R133" s="82"/>
      <c r="S133" s="82"/>
      <c r="T133" s="82"/>
      <c r="U133" s="82"/>
      <c r="V133" s="82"/>
      <c r="W133" s="82"/>
      <c r="X133" s="82"/>
    </row>
    <row r="134" s="6" customFormat="1" ht="42.75" customHeight="1" spans="1:24">
      <c r="A134" s="44" t="s">
        <v>252</v>
      </c>
      <c r="B134" s="45" t="s">
        <v>253</v>
      </c>
      <c r="C134" s="46">
        <v>6800</v>
      </c>
      <c r="D134" s="57" t="e">
        <f>C134*100/#REF!</f>
        <v>#REF!</v>
      </c>
      <c r="E134" s="58">
        <v>5000</v>
      </c>
      <c r="F134" s="58">
        <v>5000</v>
      </c>
      <c r="G134" s="58">
        <v>100</v>
      </c>
      <c r="H134" s="58">
        <v>5000</v>
      </c>
      <c r="I134" s="58" t="s">
        <v>254</v>
      </c>
      <c r="J134" s="59">
        <f>H134-F134</f>
        <v>0</v>
      </c>
      <c r="K134" s="51"/>
      <c r="L134" s="51"/>
      <c r="M134" s="51"/>
      <c r="N134" s="51"/>
      <c r="O134" s="52">
        <v>8464</v>
      </c>
      <c r="P134" s="53">
        <f t="shared" si="5"/>
        <v>124.470588235294</v>
      </c>
      <c r="Q134" s="82"/>
      <c r="R134" s="82"/>
      <c r="S134" s="82"/>
      <c r="T134" s="82"/>
      <c r="U134" s="82"/>
      <c r="V134" s="82"/>
      <c r="W134" s="82"/>
      <c r="X134" s="82"/>
    </row>
    <row r="135" s="6" customFormat="1" ht="42" customHeight="1" spans="1:24">
      <c r="A135" s="44" t="s">
        <v>255</v>
      </c>
      <c r="B135" s="45" t="s">
        <v>256</v>
      </c>
      <c r="C135" s="46">
        <f>C138+C140+C142+C136</f>
        <v>109496</v>
      </c>
      <c r="D135" s="57"/>
      <c r="E135" s="58"/>
      <c r="F135" s="58"/>
      <c r="G135" s="58"/>
      <c r="H135" s="58"/>
      <c r="I135" s="58"/>
      <c r="J135" s="59"/>
      <c r="K135" s="51"/>
      <c r="L135" s="51"/>
      <c r="M135" s="51"/>
      <c r="N135" s="51"/>
      <c r="O135" s="52">
        <f>O138+O140+O142+O136</f>
        <v>109674</v>
      </c>
      <c r="P135" s="53">
        <f t="shared" si="5"/>
        <v>100.162563016001</v>
      </c>
      <c r="Q135" s="82"/>
      <c r="R135" s="82"/>
      <c r="S135" s="82"/>
      <c r="T135" s="82"/>
      <c r="U135" s="82"/>
      <c r="V135" s="82"/>
      <c r="W135" s="82"/>
      <c r="X135" s="82"/>
    </row>
    <row r="136" s="6" customFormat="1" ht="23.25" customHeight="1" spans="1:24">
      <c r="A136" s="44" t="s">
        <v>257</v>
      </c>
      <c r="B136" s="45" t="s">
        <v>258</v>
      </c>
      <c r="C136" s="46">
        <f>C137</f>
        <v>49</v>
      </c>
      <c r="D136" s="57"/>
      <c r="E136" s="58"/>
      <c r="F136" s="58"/>
      <c r="G136" s="58"/>
      <c r="H136" s="58"/>
      <c r="I136" s="58"/>
      <c r="J136" s="59"/>
      <c r="K136" s="51"/>
      <c r="L136" s="51"/>
      <c r="M136" s="51"/>
      <c r="N136" s="51"/>
      <c r="O136" s="52">
        <f>O137</f>
        <v>49</v>
      </c>
      <c r="P136" s="53">
        <f t="shared" si="5"/>
        <v>100</v>
      </c>
      <c r="Q136" s="82"/>
      <c r="R136" s="82"/>
      <c r="S136" s="82"/>
      <c r="T136" s="82"/>
      <c r="U136" s="82"/>
      <c r="V136" s="82"/>
      <c r="W136" s="82"/>
      <c r="X136" s="82"/>
    </row>
    <row r="137" s="6" customFormat="1" ht="181" customHeight="1" spans="1:24">
      <c r="A137" s="54" t="s">
        <v>259</v>
      </c>
      <c r="B137" s="55" t="s">
        <v>260</v>
      </c>
      <c r="C137" s="56">
        <v>49</v>
      </c>
      <c r="D137" s="57"/>
      <c r="E137" s="58"/>
      <c r="F137" s="58"/>
      <c r="G137" s="58"/>
      <c r="H137" s="58"/>
      <c r="I137" s="58"/>
      <c r="J137" s="59"/>
      <c r="K137" s="51"/>
      <c r="L137" s="51"/>
      <c r="M137" s="51"/>
      <c r="N137" s="51"/>
      <c r="O137" s="60">
        <v>49</v>
      </c>
      <c r="P137" s="61">
        <f t="shared" si="5"/>
        <v>100</v>
      </c>
      <c r="Q137" s="82"/>
      <c r="R137" s="82"/>
      <c r="S137" s="82"/>
      <c r="T137" s="82"/>
      <c r="U137" s="82"/>
      <c r="V137" s="82"/>
      <c r="W137" s="82"/>
      <c r="X137" s="82"/>
    </row>
    <row r="138" s="7" customFormat="1" ht="42.75" customHeight="1" spans="1:24">
      <c r="A138" s="44" t="s">
        <v>261</v>
      </c>
      <c r="B138" s="45" t="s">
        <v>262</v>
      </c>
      <c r="C138" s="46">
        <f>C139</f>
        <v>31342</v>
      </c>
      <c r="D138" s="83" t="e">
        <f>C138*100/#REF!</f>
        <v>#REF!</v>
      </c>
      <c r="E138" s="48"/>
      <c r="F138" s="48"/>
      <c r="G138" s="48"/>
      <c r="H138" s="48"/>
      <c r="I138" s="48"/>
      <c r="J138" s="50">
        <f>H138-F138</f>
        <v>0</v>
      </c>
      <c r="K138" s="80"/>
      <c r="L138" s="80"/>
      <c r="M138" s="80"/>
      <c r="N138" s="80"/>
      <c r="O138" s="52">
        <f>O139</f>
        <v>31407</v>
      </c>
      <c r="P138" s="53">
        <f t="shared" si="5"/>
        <v>100.207389445473</v>
      </c>
      <c r="Q138" s="84"/>
      <c r="R138" s="84"/>
      <c r="S138" s="84"/>
      <c r="T138" s="84"/>
      <c r="U138" s="84"/>
      <c r="V138" s="84"/>
      <c r="W138" s="84"/>
      <c r="X138" s="84"/>
    </row>
    <row r="139" s="6" customFormat="1" ht="69" customHeight="1" spans="1:24">
      <c r="A139" s="54" t="s">
        <v>263</v>
      </c>
      <c r="B139" s="55" t="s">
        <v>264</v>
      </c>
      <c r="C139" s="56">
        <v>31342</v>
      </c>
      <c r="D139" s="62" t="e">
        <f>C139*100/#REF!</f>
        <v>#REF!</v>
      </c>
      <c r="E139" s="58"/>
      <c r="F139" s="58"/>
      <c r="G139" s="58"/>
      <c r="H139" s="58"/>
      <c r="I139" s="58"/>
      <c r="J139" s="59">
        <f>H139-F139</f>
        <v>0</v>
      </c>
      <c r="K139" s="51"/>
      <c r="L139" s="51"/>
      <c r="M139" s="51"/>
      <c r="N139" s="51"/>
      <c r="O139" s="60">
        <v>31407</v>
      </c>
      <c r="P139" s="61">
        <f t="shared" si="5"/>
        <v>100.207389445473</v>
      </c>
      <c r="Q139" s="82"/>
      <c r="R139" s="82"/>
      <c r="S139" s="82"/>
      <c r="T139" s="82"/>
      <c r="U139" s="82"/>
      <c r="V139" s="82"/>
      <c r="W139" s="82"/>
      <c r="X139" s="82"/>
    </row>
    <row r="140" s="6" customFormat="1" ht="69" customHeight="1" spans="1:24">
      <c r="A140" s="44" t="s">
        <v>265</v>
      </c>
      <c r="B140" s="45" t="s">
        <v>266</v>
      </c>
      <c r="C140" s="46">
        <f>C141</f>
        <v>10934</v>
      </c>
      <c r="D140" s="62"/>
      <c r="E140" s="58"/>
      <c r="F140" s="58"/>
      <c r="G140" s="58"/>
      <c r="H140" s="58"/>
      <c r="I140" s="58"/>
      <c r="J140" s="59"/>
      <c r="K140" s="51"/>
      <c r="L140" s="51"/>
      <c r="M140" s="51"/>
      <c r="N140" s="51"/>
      <c r="O140" s="52">
        <f>O141</f>
        <v>10977</v>
      </c>
      <c r="P140" s="53">
        <f t="shared" si="5"/>
        <v>100.393268703128</v>
      </c>
      <c r="Q140" s="82"/>
      <c r="R140" s="82"/>
      <c r="S140" s="82"/>
      <c r="T140" s="82"/>
      <c r="U140" s="82"/>
      <c r="V140" s="82"/>
      <c r="W140" s="82"/>
      <c r="X140" s="82"/>
    </row>
    <row r="141" s="7" customFormat="1" ht="76" customHeight="1" spans="1:24">
      <c r="A141" s="54" t="s">
        <v>267</v>
      </c>
      <c r="B141" s="55" t="s">
        <v>268</v>
      </c>
      <c r="C141" s="56">
        <v>10934</v>
      </c>
      <c r="D141" s="47" t="e">
        <f>C141*100/#REF!</f>
        <v>#REF!</v>
      </c>
      <c r="E141" s="48"/>
      <c r="F141" s="48"/>
      <c r="G141" s="48"/>
      <c r="H141" s="48"/>
      <c r="I141" s="48"/>
      <c r="J141" s="50">
        <f>H141-F141</f>
        <v>0</v>
      </c>
      <c r="K141" s="80"/>
      <c r="L141" s="80"/>
      <c r="M141" s="80"/>
      <c r="N141" s="80"/>
      <c r="O141" s="60">
        <v>10977</v>
      </c>
      <c r="P141" s="61">
        <f t="shared" si="5"/>
        <v>100.393268703128</v>
      </c>
      <c r="Q141" s="84"/>
      <c r="R141" s="84"/>
      <c r="S141" s="84"/>
      <c r="T141" s="84"/>
      <c r="U141" s="84"/>
      <c r="V141" s="84"/>
      <c r="W141" s="84"/>
      <c r="X141" s="84"/>
    </row>
    <row r="142" s="7" customFormat="1" ht="52.5" customHeight="1" spans="1:24">
      <c r="A142" s="44" t="s">
        <v>269</v>
      </c>
      <c r="B142" s="45" t="s">
        <v>270</v>
      </c>
      <c r="C142" s="46">
        <f>C143</f>
        <v>67171</v>
      </c>
      <c r="D142" s="47"/>
      <c r="E142" s="48"/>
      <c r="F142" s="48"/>
      <c r="G142" s="48"/>
      <c r="H142" s="48"/>
      <c r="I142" s="48"/>
      <c r="J142" s="50"/>
      <c r="K142" s="80"/>
      <c r="L142" s="80"/>
      <c r="M142" s="80"/>
      <c r="N142" s="80"/>
      <c r="O142" s="52">
        <f>O143</f>
        <v>67241</v>
      </c>
      <c r="P142" s="53">
        <f t="shared" si="5"/>
        <v>100.104211638951</v>
      </c>
      <c r="Q142" s="84"/>
      <c r="R142" s="84"/>
      <c r="S142" s="84"/>
      <c r="T142" s="84"/>
      <c r="U142" s="84"/>
      <c r="V142" s="84"/>
      <c r="W142" s="84"/>
      <c r="X142" s="84"/>
    </row>
    <row r="143" s="7" customFormat="1" ht="42" customHeight="1" spans="1:24">
      <c r="A143" s="54" t="s">
        <v>271</v>
      </c>
      <c r="B143" s="55" t="s">
        <v>272</v>
      </c>
      <c r="C143" s="56">
        <v>67171</v>
      </c>
      <c r="D143" s="47"/>
      <c r="E143" s="48"/>
      <c r="F143" s="48"/>
      <c r="G143" s="48"/>
      <c r="H143" s="48"/>
      <c r="I143" s="48"/>
      <c r="J143" s="50"/>
      <c r="K143" s="80"/>
      <c r="L143" s="80"/>
      <c r="M143" s="80"/>
      <c r="N143" s="80"/>
      <c r="O143" s="60">
        <v>67241</v>
      </c>
      <c r="P143" s="61">
        <f t="shared" si="5"/>
        <v>100.104211638951</v>
      </c>
      <c r="Q143" s="84"/>
      <c r="R143" s="84"/>
      <c r="S143" s="84"/>
      <c r="T143" s="84"/>
      <c r="U143" s="84"/>
      <c r="V143" s="84"/>
      <c r="W143" s="84"/>
      <c r="X143" s="84"/>
    </row>
    <row r="144" s="6" customFormat="1" ht="57" customHeight="1" spans="1:24">
      <c r="A144" s="44" t="s">
        <v>273</v>
      </c>
      <c r="B144" s="45" t="s">
        <v>274</v>
      </c>
      <c r="C144" s="46">
        <f>C147+C145+C151+C156+C158+C159</f>
        <v>452868</v>
      </c>
      <c r="D144" s="57" t="e">
        <f>C144*100/#REF!</f>
        <v>#REF!</v>
      </c>
      <c r="E144" s="58"/>
      <c r="F144" s="58"/>
      <c r="G144" s="58"/>
      <c r="H144" s="58"/>
      <c r="I144" s="58"/>
      <c r="J144" s="59">
        <f>H144-F144</f>
        <v>0</v>
      </c>
      <c r="K144" s="51"/>
      <c r="L144" s="51"/>
      <c r="M144" s="51"/>
      <c r="N144" s="51"/>
      <c r="O144" s="52">
        <f>O147+O145+O151+O156+O158+O159</f>
        <v>453018</v>
      </c>
      <c r="P144" s="53">
        <f t="shared" si="5"/>
        <v>100.033122234293</v>
      </c>
      <c r="Q144" s="82"/>
      <c r="R144" s="82"/>
      <c r="S144" s="82"/>
      <c r="T144" s="82"/>
      <c r="U144" s="82"/>
      <c r="V144" s="82"/>
      <c r="W144" s="82"/>
      <c r="X144" s="82"/>
    </row>
    <row r="145" s="6" customFormat="1" ht="20" customHeight="1" spans="1:24">
      <c r="A145" s="44" t="s">
        <v>275</v>
      </c>
      <c r="B145" s="45" t="s">
        <v>276</v>
      </c>
      <c r="C145" s="46">
        <f>C146</f>
        <v>4155</v>
      </c>
      <c r="D145" s="62"/>
      <c r="E145" s="58"/>
      <c r="F145" s="58"/>
      <c r="G145" s="58"/>
      <c r="H145" s="58"/>
      <c r="I145" s="58"/>
      <c r="J145" s="59"/>
      <c r="K145" s="51"/>
      <c r="L145" s="51"/>
      <c r="M145" s="51"/>
      <c r="N145" s="51"/>
      <c r="O145" s="52">
        <f>O146</f>
        <v>4177</v>
      </c>
      <c r="P145" s="53">
        <f t="shared" si="5"/>
        <v>100.529482551143</v>
      </c>
      <c r="Q145" s="82"/>
      <c r="R145" s="82"/>
      <c r="S145" s="82"/>
      <c r="T145" s="82"/>
      <c r="U145" s="82"/>
      <c r="V145" s="82"/>
      <c r="W145" s="82"/>
      <c r="X145" s="82"/>
    </row>
    <row r="146" s="6" customFormat="1" ht="57" customHeight="1" spans="1:24">
      <c r="A146" s="54" t="s">
        <v>277</v>
      </c>
      <c r="B146" s="55" t="s">
        <v>278</v>
      </c>
      <c r="C146" s="56">
        <v>4155</v>
      </c>
      <c r="D146" s="62"/>
      <c r="E146" s="58"/>
      <c r="F146" s="58"/>
      <c r="G146" s="58"/>
      <c r="H146" s="58"/>
      <c r="I146" s="58"/>
      <c r="J146" s="59"/>
      <c r="K146" s="51"/>
      <c r="L146" s="51"/>
      <c r="M146" s="51"/>
      <c r="N146" s="51"/>
      <c r="O146" s="60">
        <v>4177</v>
      </c>
      <c r="P146" s="61">
        <f t="shared" si="5"/>
        <v>100.529482551143</v>
      </c>
      <c r="Q146" s="82"/>
      <c r="R146" s="82"/>
      <c r="S146" s="82"/>
      <c r="T146" s="82"/>
      <c r="U146" s="82"/>
      <c r="V146" s="82"/>
      <c r="W146" s="82"/>
      <c r="X146" s="82"/>
    </row>
    <row r="147" s="6" customFormat="1" ht="189" customHeight="1" spans="1:24">
      <c r="A147" s="44" t="s">
        <v>279</v>
      </c>
      <c r="B147" s="45" t="s">
        <v>280</v>
      </c>
      <c r="C147" s="46">
        <f>C148+C150</f>
        <v>63939</v>
      </c>
      <c r="D147" s="62"/>
      <c r="E147" s="58"/>
      <c r="F147" s="58"/>
      <c r="G147" s="58"/>
      <c r="H147" s="58"/>
      <c r="I147" s="58"/>
      <c r="J147" s="59"/>
      <c r="K147" s="51"/>
      <c r="L147" s="51"/>
      <c r="M147" s="51"/>
      <c r="N147" s="51"/>
      <c r="O147" s="52">
        <f>O148+O150</f>
        <v>64067</v>
      </c>
      <c r="P147" s="53">
        <f t="shared" si="5"/>
        <v>100.200190806863</v>
      </c>
      <c r="Q147" s="82"/>
      <c r="R147" s="82"/>
      <c r="S147" s="82"/>
      <c r="T147" s="82"/>
      <c r="U147" s="82"/>
      <c r="V147" s="82"/>
      <c r="W147" s="82"/>
      <c r="X147" s="82"/>
    </row>
    <row r="148" s="6" customFormat="1" ht="17.25" hidden="1" customHeight="1" spans="1:24">
      <c r="A148" s="54" t="s">
        <v>281</v>
      </c>
      <c r="B148" s="55" t="s">
        <v>282</v>
      </c>
      <c r="C148" s="46">
        <f>C149</f>
        <v>63300</v>
      </c>
      <c r="D148" s="57" t="e">
        <f>C148*100/#REF!</f>
        <v>#REF!</v>
      </c>
      <c r="E148" s="58">
        <f>E149</f>
        <v>270300</v>
      </c>
      <c r="F148" s="58">
        <f>F149</f>
        <v>270300</v>
      </c>
      <c r="G148" s="58"/>
      <c r="H148" s="58">
        <f>H149</f>
        <v>270300</v>
      </c>
      <c r="I148" s="58"/>
      <c r="J148" s="59">
        <f>H148-F148</f>
        <v>0</v>
      </c>
      <c r="K148" s="51"/>
      <c r="L148" s="51"/>
      <c r="M148" s="51"/>
      <c r="N148" s="51"/>
      <c r="O148" s="52">
        <f>O149</f>
        <v>63428</v>
      </c>
      <c r="P148" s="53">
        <f t="shared" si="5"/>
        <v>100.202211690363</v>
      </c>
      <c r="Q148" s="82"/>
      <c r="R148" s="82"/>
      <c r="S148" s="82"/>
      <c r="T148" s="82"/>
      <c r="U148" s="82"/>
      <c r="V148" s="82"/>
      <c r="W148" s="82"/>
      <c r="X148" s="82"/>
    </row>
    <row r="149" s="6" customFormat="1" ht="207" customHeight="1" spans="1:24">
      <c r="A149" s="54" t="s">
        <v>283</v>
      </c>
      <c r="B149" s="55" t="s">
        <v>284</v>
      </c>
      <c r="C149" s="56">
        <v>63300</v>
      </c>
      <c r="D149" s="57" t="e">
        <f>C149*100/#REF!</f>
        <v>#REF!</v>
      </c>
      <c r="E149" s="58">
        <v>270300</v>
      </c>
      <c r="F149" s="58">
        <v>270300</v>
      </c>
      <c r="G149" s="58">
        <v>100</v>
      </c>
      <c r="H149" s="58">
        <v>270300</v>
      </c>
      <c r="I149" s="58"/>
      <c r="J149" s="59">
        <f>H149-F149</f>
        <v>0</v>
      </c>
      <c r="K149" s="51"/>
      <c r="L149" s="51"/>
      <c r="M149" s="51"/>
      <c r="N149" s="51"/>
      <c r="O149" s="60">
        <v>63428</v>
      </c>
      <c r="P149" s="61">
        <f t="shared" si="5"/>
        <v>100.202211690363</v>
      </c>
      <c r="Q149" s="82"/>
      <c r="R149" s="82"/>
      <c r="S149" s="82"/>
      <c r="T149" s="82"/>
      <c r="U149" s="82"/>
      <c r="V149" s="82"/>
      <c r="W149" s="82"/>
      <c r="X149" s="82"/>
    </row>
    <row r="150" s="6" customFormat="1" ht="190" customHeight="1" spans="1:24">
      <c r="A150" s="54" t="s">
        <v>285</v>
      </c>
      <c r="B150" s="55" t="s">
        <v>286</v>
      </c>
      <c r="C150" s="56">
        <v>639</v>
      </c>
      <c r="D150" s="57"/>
      <c r="E150" s="58"/>
      <c r="F150" s="58"/>
      <c r="G150" s="58"/>
      <c r="H150" s="58"/>
      <c r="I150" s="58"/>
      <c r="J150" s="59"/>
      <c r="K150" s="51"/>
      <c r="L150" s="51"/>
      <c r="M150" s="51"/>
      <c r="N150" s="51"/>
      <c r="O150" s="60">
        <v>639</v>
      </c>
      <c r="P150" s="61">
        <f t="shared" si="5"/>
        <v>100</v>
      </c>
      <c r="Q150" s="82"/>
      <c r="R150" s="82"/>
      <c r="S150" s="82"/>
      <c r="T150" s="82"/>
      <c r="U150" s="82"/>
      <c r="V150" s="82"/>
      <c r="W150" s="82"/>
      <c r="X150" s="82"/>
    </row>
    <row r="151" s="6" customFormat="1" ht="76" customHeight="1" spans="1:24">
      <c r="A151" s="44" t="s">
        <v>287</v>
      </c>
      <c r="B151" s="45" t="s">
        <v>288</v>
      </c>
      <c r="C151" s="46">
        <f>C152+C154</f>
        <v>173879</v>
      </c>
      <c r="D151" s="57"/>
      <c r="E151" s="58"/>
      <c r="F151" s="58"/>
      <c r="G151" s="58"/>
      <c r="H151" s="58"/>
      <c r="I151" s="58"/>
      <c r="J151" s="59"/>
      <c r="K151" s="51"/>
      <c r="L151" s="51"/>
      <c r="M151" s="51"/>
      <c r="N151" s="51"/>
      <c r="O151" s="52">
        <f>O152+O154</f>
        <v>173879</v>
      </c>
      <c r="P151" s="53">
        <f t="shared" si="5"/>
        <v>100</v>
      </c>
      <c r="Q151" s="82"/>
      <c r="R151" s="82"/>
      <c r="S151" s="82"/>
      <c r="T151" s="82"/>
      <c r="U151" s="82"/>
      <c r="V151" s="82"/>
      <c r="W151" s="82"/>
      <c r="X151" s="82"/>
    </row>
    <row r="152" s="6" customFormat="1" ht="57.75" hidden="1" customHeight="1" spans="1:24">
      <c r="A152" s="54" t="s">
        <v>289</v>
      </c>
      <c r="B152" s="55" t="s">
        <v>290</v>
      </c>
      <c r="C152" s="56">
        <f>C153</f>
        <v>173864</v>
      </c>
      <c r="D152" s="57"/>
      <c r="E152" s="58"/>
      <c r="F152" s="58"/>
      <c r="G152" s="58"/>
      <c r="H152" s="58"/>
      <c r="I152" s="58"/>
      <c r="J152" s="59"/>
      <c r="K152" s="51"/>
      <c r="L152" s="51"/>
      <c r="M152" s="51"/>
      <c r="N152" s="51"/>
      <c r="O152" s="60">
        <f>O153</f>
        <v>173864</v>
      </c>
      <c r="P152" s="61">
        <f t="shared" si="5"/>
        <v>100</v>
      </c>
      <c r="Q152" s="82"/>
      <c r="R152" s="82"/>
      <c r="S152" s="82"/>
      <c r="T152" s="82"/>
      <c r="U152" s="82"/>
      <c r="V152" s="82"/>
      <c r="W152" s="82"/>
      <c r="X152" s="82"/>
    </row>
    <row r="153" s="6" customFormat="1" ht="100" customHeight="1" spans="1:24">
      <c r="A153" s="54" t="s">
        <v>291</v>
      </c>
      <c r="B153" s="55" t="s">
        <v>292</v>
      </c>
      <c r="C153" s="56">
        <v>173864</v>
      </c>
      <c r="D153" s="57"/>
      <c r="E153" s="58"/>
      <c r="F153" s="58"/>
      <c r="G153" s="58"/>
      <c r="H153" s="58"/>
      <c r="I153" s="58"/>
      <c r="J153" s="59"/>
      <c r="K153" s="51"/>
      <c r="L153" s="51"/>
      <c r="M153" s="51"/>
      <c r="N153" s="51"/>
      <c r="O153" s="60">
        <v>173864</v>
      </c>
      <c r="P153" s="61">
        <f t="shared" si="5"/>
        <v>100</v>
      </c>
      <c r="Q153" s="82"/>
      <c r="R153" s="82"/>
      <c r="S153" s="82"/>
      <c r="T153" s="82"/>
      <c r="U153" s="82"/>
      <c r="V153" s="82"/>
      <c r="W153" s="82"/>
      <c r="X153" s="82"/>
    </row>
    <row r="154" s="6" customFormat="1" ht="21" hidden="1" customHeight="1" spans="1:24">
      <c r="A154" s="54" t="s">
        <v>293</v>
      </c>
      <c r="B154" s="55" t="s">
        <v>294</v>
      </c>
      <c r="C154" s="56">
        <f>C155</f>
        <v>15</v>
      </c>
      <c r="D154" s="57"/>
      <c r="E154" s="58"/>
      <c r="F154" s="58"/>
      <c r="G154" s="58"/>
      <c r="H154" s="58"/>
      <c r="I154" s="58"/>
      <c r="J154" s="59"/>
      <c r="K154" s="51"/>
      <c r="L154" s="51"/>
      <c r="M154" s="51"/>
      <c r="N154" s="51"/>
      <c r="O154" s="60">
        <f>O155</f>
        <v>15</v>
      </c>
      <c r="P154" s="61">
        <f t="shared" si="5"/>
        <v>100</v>
      </c>
      <c r="Q154" s="82"/>
      <c r="R154" s="82"/>
      <c r="S154" s="82"/>
      <c r="T154" s="82"/>
      <c r="U154" s="82"/>
      <c r="V154" s="82"/>
      <c r="W154" s="82"/>
      <c r="X154" s="82"/>
    </row>
    <row r="155" s="6" customFormat="1" ht="113.25" customHeight="1" spans="1:24">
      <c r="A155" s="54" t="s">
        <v>295</v>
      </c>
      <c r="B155" s="55" t="s">
        <v>296</v>
      </c>
      <c r="C155" s="56">
        <v>15</v>
      </c>
      <c r="D155" s="57"/>
      <c r="E155" s="58"/>
      <c r="F155" s="58"/>
      <c r="G155" s="58"/>
      <c r="H155" s="58"/>
      <c r="I155" s="58"/>
      <c r="J155" s="59"/>
      <c r="K155" s="51"/>
      <c r="L155" s="51"/>
      <c r="M155" s="51"/>
      <c r="N155" s="51"/>
      <c r="O155" s="60">
        <v>15</v>
      </c>
      <c r="P155" s="61">
        <f t="shared" si="5"/>
        <v>100</v>
      </c>
      <c r="Q155" s="82"/>
      <c r="R155" s="82"/>
      <c r="S155" s="82"/>
      <c r="T155" s="82"/>
      <c r="U155" s="82"/>
      <c r="V155" s="82"/>
      <c r="W155" s="82"/>
      <c r="X155" s="82"/>
    </row>
    <row r="156" s="6" customFormat="1" ht="134.25" hidden="1" customHeight="1" spans="1:24">
      <c r="A156" s="44" t="s">
        <v>297</v>
      </c>
      <c r="B156" s="45" t="s">
        <v>298</v>
      </c>
      <c r="C156" s="46">
        <f>C157</f>
        <v>35945</v>
      </c>
      <c r="D156" s="57"/>
      <c r="E156" s="58"/>
      <c r="F156" s="58"/>
      <c r="G156" s="58"/>
      <c r="H156" s="58"/>
      <c r="I156" s="58"/>
      <c r="J156" s="59"/>
      <c r="K156" s="51"/>
      <c r="L156" s="51"/>
      <c r="M156" s="51"/>
      <c r="N156" s="51"/>
      <c r="O156" s="52">
        <f>O157</f>
        <v>35945</v>
      </c>
      <c r="P156" s="53">
        <f t="shared" si="5"/>
        <v>100</v>
      </c>
      <c r="Q156" s="82"/>
      <c r="R156" s="82"/>
      <c r="S156" s="82"/>
      <c r="T156" s="82"/>
      <c r="U156" s="82"/>
      <c r="V156" s="82"/>
      <c r="W156" s="82"/>
      <c r="X156" s="82"/>
    </row>
    <row r="157" s="6" customFormat="1" ht="176" customHeight="1" spans="1:24">
      <c r="A157" s="54" t="s">
        <v>299</v>
      </c>
      <c r="B157" s="55" t="s">
        <v>300</v>
      </c>
      <c r="C157" s="46">
        <v>35945</v>
      </c>
      <c r="D157" s="57"/>
      <c r="E157" s="58"/>
      <c r="F157" s="58"/>
      <c r="G157" s="58"/>
      <c r="H157" s="58"/>
      <c r="I157" s="58"/>
      <c r="J157" s="59"/>
      <c r="K157" s="51"/>
      <c r="L157" s="51"/>
      <c r="M157" s="51"/>
      <c r="N157" s="51"/>
      <c r="O157" s="52">
        <v>35945</v>
      </c>
      <c r="P157" s="53">
        <f t="shared" si="5"/>
        <v>100</v>
      </c>
      <c r="Q157" s="82"/>
      <c r="R157" s="82"/>
      <c r="S157" s="82"/>
      <c r="T157" s="82"/>
      <c r="U157" s="82"/>
      <c r="V157" s="82"/>
      <c r="W157" s="82"/>
      <c r="X157" s="82"/>
    </row>
    <row r="158" s="6" customFormat="1" ht="102" customHeight="1" spans="1:24">
      <c r="A158" s="54" t="s">
        <v>301</v>
      </c>
      <c r="B158" s="55" t="s">
        <v>302</v>
      </c>
      <c r="C158" s="46">
        <v>173933</v>
      </c>
      <c r="D158" s="57"/>
      <c r="E158" s="58"/>
      <c r="F158" s="58"/>
      <c r="G158" s="58"/>
      <c r="H158" s="58"/>
      <c r="I158" s="58"/>
      <c r="J158" s="59"/>
      <c r="K158" s="51"/>
      <c r="L158" s="51"/>
      <c r="M158" s="51"/>
      <c r="N158" s="51"/>
      <c r="O158" s="52">
        <v>173933</v>
      </c>
      <c r="P158" s="53">
        <f t="shared" si="5"/>
        <v>100</v>
      </c>
      <c r="Q158" s="82"/>
      <c r="R158" s="82"/>
      <c r="S158" s="82"/>
      <c r="T158" s="82"/>
      <c r="U158" s="82"/>
      <c r="V158" s="82"/>
      <c r="W158" s="82"/>
      <c r="X158" s="82"/>
    </row>
    <row r="159" s="6" customFormat="1" ht="155" customHeight="1" spans="1:24">
      <c r="A159" s="54" t="s">
        <v>303</v>
      </c>
      <c r="B159" s="55" t="s">
        <v>304</v>
      </c>
      <c r="C159" s="46">
        <v>1017</v>
      </c>
      <c r="D159" s="57"/>
      <c r="E159" s="58"/>
      <c r="F159" s="58"/>
      <c r="G159" s="58"/>
      <c r="H159" s="58"/>
      <c r="I159" s="58"/>
      <c r="J159" s="59"/>
      <c r="K159" s="51"/>
      <c r="L159" s="51"/>
      <c r="M159" s="51"/>
      <c r="N159" s="51"/>
      <c r="O159" s="52">
        <v>1017</v>
      </c>
      <c r="P159" s="53">
        <f t="shared" si="5"/>
        <v>100</v>
      </c>
      <c r="Q159" s="82"/>
      <c r="R159" s="82"/>
      <c r="S159" s="82"/>
      <c r="T159" s="82"/>
      <c r="U159" s="82"/>
      <c r="V159" s="82"/>
      <c r="W159" s="82"/>
      <c r="X159" s="82"/>
    </row>
    <row r="160" s="6" customFormat="1" ht="48" customHeight="1" spans="1:24">
      <c r="A160" s="44" t="s">
        <v>305</v>
      </c>
      <c r="B160" s="45" t="s">
        <v>306</v>
      </c>
      <c r="C160" s="46">
        <f>SUM(C161:C197)</f>
        <v>423199</v>
      </c>
      <c r="D160" s="46" t="e">
        <f t="shared" ref="D160:O160" si="7">SUM(D161:D197)</f>
        <v>#REF!</v>
      </c>
      <c r="E160" s="46" t="e">
        <f t="shared" si="7"/>
        <v>#REF!</v>
      </c>
      <c r="F160" s="46" t="e">
        <f t="shared" si="7"/>
        <v>#REF!</v>
      </c>
      <c r="G160" s="46">
        <f t="shared" si="7"/>
        <v>0</v>
      </c>
      <c r="H160" s="46" t="e">
        <f t="shared" si="7"/>
        <v>#REF!</v>
      </c>
      <c r="I160" s="46">
        <f t="shared" si="7"/>
        <v>0</v>
      </c>
      <c r="J160" s="46" t="e">
        <f t="shared" si="7"/>
        <v>#REF!</v>
      </c>
      <c r="K160" s="46">
        <f t="shared" si="7"/>
        <v>0</v>
      </c>
      <c r="L160" s="46">
        <f t="shared" si="7"/>
        <v>0</v>
      </c>
      <c r="M160" s="46">
        <f t="shared" si="7"/>
        <v>0</v>
      </c>
      <c r="N160" s="46">
        <f t="shared" si="7"/>
        <v>0</v>
      </c>
      <c r="O160" s="52">
        <f t="shared" si="7"/>
        <v>426011</v>
      </c>
      <c r="P160" s="53">
        <f t="shared" si="5"/>
        <v>100.664462817729</v>
      </c>
      <c r="Q160" s="82"/>
      <c r="R160" s="82"/>
      <c r="S160" s="82"/>
      <c r="T160" s="82"/>
      <c r="U160" s="82"/>
      <c r="V160" s="82"/>
      <c r="W160" s="82"/>
      <c r="X160" s="82"/>
    </row>
    <row r="161" s="6" customFormat="1" ht="190" customHeight="1" spans="1:24">
      <c r="A161" s="54" t="s">
        <v>307</v>
      </c>
      <c r="B161" s="55" t="s">
        <v>308</v>
      </c>
      <c r="C161" s="56">
        <v>150</v>
      </c>
      <c r="D161" s="57" t="e">
        <f>C161*100/#REF!</f>
        <v>#REF!</v>
      </c>
      <c r="E161" s="58"/>
      <c r="F161" s="58"/>
      <c r="G161" s="58"/>
      <c r="H161" s="58"/>
      <c r="I161" s="58"/>
      <c r="J161" s="59">
        <f t="shared" ref="J161:J170" si="8">H161-F161</f>
        <v>0</v>
      </c>
      <c r="K161" s="51"/>
      <c r="L161" s="51"/>
      <c r="M161" s="51"/>
      <c r="N161" s="51"/>
      <c r="O161" s="60">
        <v>160</v>
      </c>
      <c r="P161" s="61">
        <f t="shared" ref="P161:P207" si="9">O161/C161*100</f>
        <v>106.666666666667</v>
      </c>
      <c r="Q161" s="82"/>
      <c r="R161" s="82"/>
      <c r="S161" s="82"/>
      <c r="T161" s="82"/>
      <c r="U161" s="82"/>
      <c r="V161" s="82"/>
      <c r="W161" s="82"/>
      <c r="X161" s="82"/>
    </row>
    <row r="162" s="6" customFormat="1" ht="189" customHeight="1" spans="1:24">
      <c r="A162" s="54" t="s">
        <v>309</v>
      </c>
      <c r="B162" s="55" t="s">
        <v>310</v>
      </c>
      <c r="C162" s="56">
        <v>620</v>
      </c>
      <c r="D162" s="57" t="e">
        <f>C162*100/#REF!</f>
        <v>#REF!</v>
      </c>
      <c r="E162" s="58"/>
      <c r="F162" s="58"/>
      <c r="G162" s="58"/>
      <c r="H162" s="58"/>
      <c r="I162" s="58"/>
      <c r="J162" s="59">
        <f t="shared" si="8"/>
        <v>0</v>
      </c>
      <c r="K162" s="51"/>
      <c r="L162" s="51"/>
      <c r="M162" s="51"/>
      <c r="N162" s="51"/>
      <c r="O162" s="60">
        <v>630</v>
      </c>
      <c r="P162" s="61">
        <f t="shared" si="9"/>
        <v>101.612903225806</v>
      </c>
      <c r="Q162" s="82"/>
      <c r="R162" s="82"/>
      <c r="S162" s="82"/>
      <c r="T162" s="82"/>
      <c r="U162" s="82"/>
      <c r="V162" s="82"/>
      <c r="W162" s="82"/>
      <c r="X162" s="82"/>
    </row>
    <row r="163" s="6" customFormat="1" ht="195" customHeight="1" spans="1:24">
      <c r="A163" s="54" t="s">
        <v>311</v>
      </c>
      <c r="B163" s="55" t="s">
        <v>312</v>
      </c>
      <c r="C163" s="56">
        <v>280</v>
      </c>
      <c r="D163" s="62" t="e">
        <f>C163*100/#REF!</f>
        <v>#REF!</v>
      </c>
      <c r="E163" s="58"/>
      <c r="F163" s="58"/>
      <c r="G163" s="58"/>
      <c r="H163" s="58"/>
      <c r="I163" s="58"/>
      <c r="J163" s="59">
        <f t="shared" si="8"/>
        <v>0</v>
      </c>
      <c r="K163" s="51"/>
      <c r="L163" s="51"/>
      <c r="M163" s="51"/>
      <c r="N163" s="51"/>
      <c r="O163" s="60">
        <v>282</v>
      </c>
      <c r="P163" s="61">
        <f t="shared" si="9"/>
        <v>100.714285714286</v>
      </c>
      <c r="Q163" s="82"/>
      <c r="R163" s="82"/>
      <c r="S163" s="82"/>
      <c r="T163" s="82"/>
      <c r="U163" s="82"/>
      <c r="V163" s="82"/>
      <c r="W163" s="82"/>
      <c r="X163" s="82"/>
    </row>
    <row r="164" s="6" customFormat="1" ht="133.5" hidden="1" customHeight="1" spans="1:24">
      <c r="A164" s="54" t="s">
        <v>313</v>
      </c>
      <c r="B164" s="55" t="s">
        <v>314</v>
      </c>
      <c r="C164" s="56"/>
      <c r="D164" s="62" t="e">
        <f>C164*100/#REF!</f>
        <v>#REF!</v>
      </c>
      <c r="E164" s="58"/>
      <c r="F164" s="58"/>
      <c r="G164" s="58"/>
      <c r="H164" s="58"/>
      <c r="I164" s="58"/>
      <c r="J164" s="59">
        <f t="shared" si="8"/>
        <v>0</v>
      </c>
      <c r="K164" s="51"/>
      <c r="L164" s="51"/>
      <c r="M164" s="51"/>
      <c r="N164" s="51"/>
      <c r="O164" s="60"/>
      <c r="P164" s="61" t="e">
        <f t="shared" si="9"/>
        <v>#DIV/0!</v>
      </c>
      <c r="Q164" s="82"/>
      <c r="R164" s="82"/>
      <c r="S164" s="82"/>
      <c r="T164" s="82"/>
      <c r="U164" s="82"/>
      <c r="V164" s="82"/>
      <c r="W164" s="82"/>
      <c r="X164" s="82"/>
    </row>
    <row r="165" s="6" customFormat="1" ht="226" customHeight="1" spans="1:24">
      <c r="A165" s="54" t="s">
        <v>315</v>
      </c>
      <c r="B165" s="55" t="s">
        <v>316</v>
      </c>
      <c r="C165" s="56">
        <v>41</v>
      </c>
      <c r="D165" s="62" t="e">
        <f>C165*100/#REF!</f>
        <v>#REF!</v>
      </c>
      <c r="E165" s="58"/>
      <c r="F165" s="58"/>
      <c r="G165" s="58"/>
      <c r="H165" s="58"/>
      <c r="I165" s="58"/>
      <c r="J165" s="59"/>
      <c r="K165" s="51"/>
      <c r="L165" s="51"/>
      <c r="M165" s="51"/>
      <c r="N165" s="51"/>
      <c r="O165" s="60">
        <v>44</v>
      </c>
      <c r="P165" s="61">
        <f t="shared" si="9"/>
        <v>107.317073170732</v>
      </c>
      <c r="Q165" s="82"/>
      <c r="R165" s="82"/>
      <c r="S165" s="82"/>
      <c r="T165" s="82"/>
      <c r="U165" s="82"/>
      <c r="V165" s="82"/>
      <c r="W165" s="82"/>
      <c r="X165" s="82"/>
    </row>
    <row r="166" s="6" customFormat="1" ht="149.25" hidden="1" customHeight="1" spans="1:24">
      <c r="A166" s="54" t="s">
        <v>317</v>
      </c>
      <c r="B166" s="55" t="s">
        <v>318</v>
      </c>
      <c r="C166" s="56"/>
      <c r="D166" s="62" t="e">
        <f>C166*100/#REF!</f>
        <v>#REF!</v>
      </c>
      <c r="E166" s="58"/>
      <c r="F166" s="58"/>
      <c r="G166" s="58"/>
      <c r="H166" s="58"/>
      <c r="I166" s="58"/>
      <c r="J166" s="59"/>
      <c r="K166" s="51"/>
      <c r="L166" s="51"/>
      <c r="M166" s="51"/>
      <c r="N166" s="51"/>
      <c r="O166" s="60"/>
      <c r="P166" s="61" t="e">
        <f t="shared" si="9"/>
        <v>#DIV/0!</v>
      </c>
      <c r="Q166" s="82"/>
      <c r="R166" s="82"/>
      <c r="S166" s="82"/>
      <c r="T166" s="82"/>
      <c r="U166" s="82"/>
      <c r="V166" s="82"/>
      <c r="W166" s="82"/>
      <c r="X166" s="82"/>
    </row>
    <row r="167" s="6" customFormat="1" ht="18" hidden="1" customHeight="1" spans="1:24">
      <c r="A167" s="54" t="s">
        <v>319</v>
      </c>
      <c r="B167" s="55" t="s">
        <v>320</v>
      </c>
      <c r="C167" s="56"/>
      <c r="D167" s="62" t="e">
        <f>C167*100/#REF!</f>
        <v>#REF!</v>
      </c>
      <c r="E167" s="58"/>
      <c r="F167" s="58"/>
      <c r="G167" s="58"/>
      <c r="H167" s="58"/>
      <c r="I167" s="58"/>
      <c r="J167" s="59"/>
      <c r="K167" s="51"/>
      <c r="L167" s="51"/>
      <c r="M167" s="51"/>
      <c r="N167" s="51"/>
      <c r="O167" s="60"/>
      <c r="P167" s="61" t="e">
        <f t="shared" si="9"/>
        <v>#DIV/0!</v>
      </c>
      <c r="Q167" s="82"/>
      <c r="R167" s="82"/>
      <c r="S167" s="82"/>
      <c r="T167" s="82"/>
      <c r="U167" s="82"/>
      <c r="V167" s="82"/>
      <c r="W167" s="82"/>
      <c r="X167" s="82"/>
    </row>
    <row r="168" s="6" customFormat="1" ht="209" customHeight="1" spans="1:24">
      <c r="A168" s="54" t="s">
        <v>321</v>
      </c>
      <c r="B168" s="55" t="s">
        <v>322</v>
      </c>
      <c r="C168" s="56">
        <v>2</v>
      </c>
      <c r="D168" s="62" t="e">
        <f>C168*100/#REF!</f>
        <v>#REF!</v>
      </c>
      <c r="E168" s="58"/>
      <c r="F168" s="58"/>
      <c r="G168" s="58"/>
      <c r="H168" s="58"/>
      <c r="I168" s="58"/>
      <c r="J168" s="59"/>
      <c r="K168" s="51"/>
      <c r="L168" s="51"/>
      <c r="M168" s="51"/>
      <c r="N168" s="51"/>
      <c r="O168" s="60">
        <v>2</v>
      </c>
      <c r="P168" s="61">
        <f t="shared" si="9"/>
        <v>100</v>
      </c>
      <c r="Q168" s="82"/>
      <c r="R168" s="82"/>
      <c r="S168" s="82"/>
      <c r="T168" s="82"/>
      <c r="U168" s="82"/>
      <c r="V168" s="82"/>
      <c r="W168" s="82"/>
      <c r="X168" s="82"/>
    </row>
    <row r="169" s="6" customFormat="1" ht="190" customHeight="1" spans="1:24">
      <c r="A169" s="54" t="s">
        <v>323</v>
      </c>
      <c r="B169" s="55" t="s">
        <v>324</v>
      </c>
      <c r="C169" s="56">
        <v>3</v>
      </c>
      <c r="D169" s="62" t="e">
        <f>C169*100/#REF!</f>
        <v>#REF!</v>
      </c>
      <c r="E169" s="58"/>
      <c r="F169" s="58"/>
      <c r="G169" s="58"/>
      <c r="H169" s="58"/>
      <c r="I169" s="58"/>
      <c r="J169" s="59"/>
      <c r="K169" s="51"/>
      <c r="L169" s="51"/>
      <c r="M169" s="51"/>
      <c r="N169" s="51"/>
      <c r="O169" s="60">
        <v>3</v>
      </c>
      <c r="P169" s="61">
        <f t="shared" si="9"/>
        <v>100</v>
      </c>
      <c r="Q169" s="82"/>
      <c r="R169" s="82"/>
      <c r="S169" s="82"/>
      <c r="T169" s="82"/>
      <c r="U169" s="82"/>
      <c r="V169" s="82"/>
      <c r="W169" s="82"/>
      <c r="X169" s="82"/>
    </row>
    <row r="170" s="6" customFormat="1" ht="81" hidden="1" customHeight="1" spans="1:24">
      <c r="A170" s="54" t="s">
        <v>325</v>
      </c>
      <c r="B170" s="55" t="s">
        <v>326</v>
      </c>
      <c r="C170" s="56"/>
      <c r="D170" s="57" t="e">
        <f>C170*100/#REF!</f>
        <v>#REF!</v>
      </c>
      <c r="E170" s="58"/>
      <c r="F170" s="58"/>
      <c r="G170" s="58"/>
      <c r="H170" s="58"/>
      <c r="I170" s="58"/>
      <c r="J170" s="59">
        <f t="shared" si="8"/>
        <v>0</v>
      </c>
      <c r="K170" s="51"/>
      <c r="L170" s="51"/>
      <c r="M170" s="51"/>
      <c r="N170" s="51"/>
      <c r="O170" s="60"/>
      <c r="P170" s="61" t="e">
        <f t="shared" si="9"/>
        <v>#DIV/0!</v>
      </c>
      <c r="Q170" s="82"/>
      <c r="R170" s="82"/>
      <c r="S170" s="82"/>
      <c r="T170" s="82"/>
      <c r="U170" s="82"/>
      <c r="V170" s="82"/>
      <c r="W170" s="82"/>
      <c r="X170" s="82"/>
    </row>
    <row r="171" s="6" customFormat="1" ht="189" customHeight="1" spans="1:24">
      <c r="A171" s="54" t="s">
        <v>327</v>
      </c>
      <c r="B171" s="55" t="s">
        <v>328</v>
      </c>
      <c r="C171" s="56">
        <v>81</v>
      </c>
      <c r="D171" s="57"/>
      <c r="E171" s="58"/>
      <c r="F171" s="58"/>
      <c r="G171" s="58"/>
      <c r="H171" s="58"/>
      <c r="I171" s="58"/>
      <c r="J171" s="59"/>
      <c r="K171" s="51"/>
      <c r="L171" s="51"/>
      <c r="M171" s="51"/>
      <c r="N171" s="51"/>
      <c r="O171" s="60">
        <v>83</v>
      </c>
      <c r="P171" s="61">
        <f t="shared" si="9"/>
        <v>102.469135802469</v>
      </c>
      <c r="Q171" s="82"/>
      <c r="R171" s="82"/>
      <c r="S171" s="82"/>
      <c r="T171" s="82"/>
      <c r="U171" s="82"/>
      <c r="V171" s="82"/>
      <c r="W171" s="82"/>
      <c r="X171" s="82"/>
    </row>
    <row r="172" s="6" customFormat="1" ht="228" customHeight="1" spans="1:24">
      <c r="A172" s="54" t="s">
        <v>329</v>
      </c>
      <c r="B172" s="55" t="s">
        <v>330</v>
      </c>
      <c r="C172" s="56">
        <v>996</v>
      </c>
      <c r="D172" s="57"/>
      <c r="E172" s="58"/>
      <c r="F172" s="58"/>
      <c r="G172" s="58"/>
      <c r="H172" s="58"/>
      <c r="I172" s="58"/>
      <c r="J172" s="59"/>
      <c r="K172" s="51"/>
      <c r="L172" s="51"/>
      <c r="M172" s="51"/>
      <c r="N172" s="51"/>
      <c r="O172" s="60">
        <v>1006</v>
      </c>
      <c r="P172" s="61">
        <f t="shared" si="9"/>
        <v>101.004016064257</v>
      </c>
      <c r="Q172" s="82"/>
      <c r="R172" s="82"/>
      <c r="S172" s="82"/>
      <c r="T172" s="82"/>
      <c r="U172" s="82"/>
      <c r="V172" s="82"/>
      <c r="W172" s="82"/>
      <c r="X172" s="82"/>
    </row>
    <row r="173" s="6" customFormat="1" ht="321" customHeight="1" spans="1:24">
      <c r="A173" s="54" t="s">
        <v>331</v>
      </c>
      <c r="B173" s="55" t="s">
        <v>332</v>
      </c>
      <c r="C173" s="56">
        <v>1070</v>
      </c>
      <c r="D173" s="57"/>
      <c r="E173" s="58"/>
      <c r="F173" s="58"/>
      <c r="G173" s="58"/>
      <c r="H173" s="58"/>
      <c r="I173" s="58"/>
      <c r="J173" s="59"/>
      <c r="K173" s="51"/>
      <c r="L173" s="51"/>
      <c r="M173" s="51"/>
      <c r="N173" s="51"/>
      <c r="O173" s="60">
        <v>1084</v>
      </c>
      <c r="P173" s="61">
        <f t="shared" si="9"/>
        <v>101.308411214953</v>
      </c>
      <c r="Q173" s="82"/>
      <c r="R173" s="82"/>
      <c r="S173" s="82"/>
      <c r="T173" s="82"/>
      <c r="U173" s="82"/>
      <c r="V173" s="82"/>
      <c r="W173" s="82"/>
      <c r="X173" s="82"/>
    </row>
    <row r="174" s="6" customFormat="1" ht="301" customHeight="1" spans="1:24">
      <c r="A174" s="54" t="s">
        <v>333</v>
      </c>
      <c r="B174" s="55" t="s">
        <v>334</v>
      </c>
      <c r="C174" s="56">
        <v>15</v>
      </c>
      <c r="D174" s="57" t="e">
        <f>C174*100/#REF!</f>
        <v>#REF!</v>
      </c>
      <c r="E174" s="58"/>
      <c r="F174" s="58"/>
      <c r="G174" s="58"/>
      <c r="H174" s="58"/>
      <c r="I174" s="58"/>
      <c r="J174" s="59"/>
      <c r="K174" s="51"/>
      <c r="L174" s="51"/>
      <c r="M174" s="51"/>
      <c r="N174" s="51"/>
      <c r="O174" s="60">
        <v>15</v>
      </c>
      <c r="P174" s="61">
        <f t="shared" si="9"/>
        <v>100</v>
      </c>
      <c r="Q174" s="82"/>
      <c r="R174" s="82"/>
      <c r="S174" s="82"/>
      <c r="T174" s="82"/>
      <c r="U174" s="82"/>
      <c r="V174" s="82"/>
      <c r="W174" s="82"/>
      <c r="X174" s="82"/>
    </row>
    <row r="175" s="6" customFormat="1" ht="408" customHeight="1" spans="1:24">
      <c r="A175" s="54" t="s">
        <v>335</v>
      </c>
      <c r="B175" s="55" t="s">
        <v>336</v>
      </c>
      <c r="C175" s="56">
        <v>10</v>
      </c>
      <c r="D175" s="57" t="e">
        <f>C175*100/#REF!</f>
        <v>#REF!</v>
      </c>
      <c r="E175" s="58"/>
      <c r="F175" s="58"/>
      <c r="G175" s="58"/>
      <c r="H175" s="58"/>
      <c r="I175" s="58"/>
      <c r="J175" s="59"/>
      <c r="K175" s="51"/>
      <c r="L175" s="51"/>
      <c r="M175" s="51"/>
      <c r="N175" s="51"/>
      <c r="O175" s="60">
        <v>10</v>
      </c>
      <c r="P175" s="61">
        <f t="shared" si="9"/>
        <v>100</v>
      </c>
      <c r="Q175" s="82"/>
      <c r="R175" s="82"/>
      <c r="S175" s="82"/>
      <c r="T175" s="82"/>
      <c r="U175" s="82"/>
      <c r="V175" s="82"/>
      <c r="W175" s="82"/>
      <c r="X175" s="82"/>
    </row>
    <row r="176" s="6" customFormat="1" ht="211" customHeight="1" spans="1:24">
      <c r="A176" s="54" t="s">
        <v>337</v>
      </c>
      <c r="B176" s="55" t="s">
        <v>338</v>
      </c>
      <c r="C176" s="56">
        <v>260</v>
      </c>
      <c r="D176" s="57"/>
      <c r="E176" s="58"/>
      <c r="F176" s="58"/>
      <c r="G176" s="58"/>
      <c r="H176" s="58"/>
      <c r="I176" s="58"/>
      <c r="J176" s="59"/>
      <c r="K176" s="51"/>
      <c r="L176" s="51"/>
      <c r="M176" s="51"/>
      <c r="N176" s="51"/>
      <c r="O176" s="60">
        <v>266</v>
      </c>
      <c r="P176" s="61">
        <f t="shared" si="9"/>
        <v>102.307692307692</v>
      </c>
      <c r="Q176" s="82"/>
      <c r="R176" s="82"/>
      <c r="S176" s="82"/>
      <c r="T176" s="82"/>
      <c r="U176" s="82"/>
      <c r="V176" s="82"/>
      <c r="W176" s="82"/>
      <c r="X176" s="82"/>
    </row>
    <row r="177" s="6" customFormat="1" ht="287" customHeight="1" spans="1:24">
      <c r="A177" s="54" t="s">
        <v>339</v>
      </c>
      <c r="B177" s="55" t="s">
        <v>340</v>
      </c>
      <c r="C177" s="56">
        <v>158</v>
      </c>
      <c r="D177" s="57"/>
      <c r="E177" s="58"/>
      <c r="F177" s="58"/>
      <c r="G177" s="58"/>
      <c r="H177" s="58"/>
      <c r="I177" s="58"/>
      <c r="J177" s="59"/>
      <c r="K177" s="51"/>
      <c r="L177" s="51"/>
      <c r="M177" s="51"/>
      <c r="N177" s="51"/>
      <c r="O177" s="60">
        <v>161</v>
      </c>
      <c r="P177" s="61">
        <f t="shared" si="9"/>
        <v>101.898734177215</v>
      </c>
      <c r="Q177" s="82"/>
      <c r="R177" s="82"/>
      <c r="S177" s="82"/>
      <c r="T177" s="82"/>
      <c r="U177" s="82"/>
      <c r="V177" s="82"/>
      <c r="W177" s="82"/>
      <c r="X177" s="82"/>
    </row>
    <row r="178" s="6" customFormat="1" ht="191" customHeight="1" spans="1:24">
      <c r="A178" s="54" t="s">
        <v>341</v>
      </c>
      <c r="B178" s="55" t="s">
        <v>342</v>
      </c>
      <c r="C178" s="56">
        <v>7250</v>
      </c>
      <c r="D178" s="57" t="e">
        <f>C178*100/#REF!</f>
        <v>#REF!</v>
      </c>
      <c r="E178" s="58"/>
      <c r="F178" s="58"/>
      <c r="G178" s="58"/>
      <c r="H178" s="58"/>
      <c r="I178" s="58"/>
      <c r="J178" s="59"/>
      <c r="K178" s="51"/>
      <c r="L178" s="51"/>
      <c r="M178" s="51"/>
      <c r="N178" s="51"/>
      <c r="O178" s="60">
        <v>7308</v>
      </c>
      <c r="P178" s="61">
        <f t="shared" si="9"/>
        <v>100.8</v>
      </c>
      <c r="Q178" s="82"/>
      <c r="R178" s="82"/>
      <c r="S178" s="82"/>
      <c r="T178" s="82"/>
      <c r="U178" s="82"/>
      <c r="V178" s="82"/>
      <c r="W178" s="82"/>
      <c r="X178" s="82"/>
    </row>
    <row r="179" s="6" customFormat="1" ht="120.75" hidden="1" customHeight="1" spans="1:24">
      <c r="A179" s="54" t="s">
        <v>343</v>
      </c>
      <c r="B179" s="55" t="s">
        <v>344</v>
      </c>
      <c r="C179" s="56"/>
      <c r="D179" s="57" t="e">
        <f>C179*100/#REF!</f>
        <v>#REF!</v>
      </c>
      <c r="E179" s="58"/>
      <c r="F179" s="58"/>
      <c r="G179" s="58"/>
      <c r="H179" s="58"/>
      <c r="I179" s="58"/>
      <c r="J179" s="59">
        <f>H179-F179</f>
        <v>0</v>
      </c>
      <c r="K179" s="51"/>
      <c r="L179" s="51"/>
      <c r="M179" s="51"/>
      <c r="N179" s="51"/>
      <c r="O179" s="60"/>
      <c r="P179" s="61" t="e">
        <f t="shared" si="9"/>
        <v>#DIV/0!</v>
      </c>
      <c r="Q179" s="82"/>
      <c r="R179" s="82"/>
      <c r="S179" s="82"/>
      <c r="T179" s="82"/>
      <c r="U179" s="82"/>
      <c r="V179" s="82"/>
      <c r="W179" s="82"/>
      <c r="X179" s="82"/>
    </row>
    <row r="180" s="6" customFormat="1" ht="223" customHeight="1" spans="1:24">
      <c r="A180" s="54" t="s">
        <v>345</v>
      </c>
      <c r="B180" s="55" t="s">
        <v>346</v>
      </c>
      <c r="C180" s="56">
        <v>12630</v>
      </c>
      <c r="D180" s="57" t="e">
        <f>C180*100/#REF!</f>
        <v>#REF!</v>
      </c>
      <c r="E180" s="58"/>
      <c r="F180" s="58"/>
      <c r="G180" s="58"/>
      <c r="H180" s="58"/>
      <c r="I180" s="58"/>
      <c r="J180" s="59">
        <f>H180-F180</f>
        <v>0</v>
      </c>
      <c r="K180" s="51"/>
      <c r="L180" s="51"/>
      <c r="M180" s="51"/>
      <c r="N180" s="51"/>
      <c r="O180" s="60">
        <v>12735</v>
      </c>
      <c r="P180" s="61">
        <f t="shared" si="9"/>
        <v>100.83135391924</v>
      </c>
      <c r="Q180" s="82"/>
      <c r="R180" s="82"/>
      <c r="S180" s="82"/>
      <c r="T180" s="82"/>
      <c r="U180" s="82"/>
      <c r="V180" s="82"/>
      <c r="W180" s="82"/>
      <c r="X180" s="82"/>
    </row>
    <row r="181" s="6" customFormat="1" ht="189" customHeight="1" spans="1:24">
      <c r="A181" s="54" t="s">
        <v>347</v>
      </c>
      <c r="B181" s="55" t="s">
        <v>348</v>
      </c>
      <c r="C181" s="56">
        <v>24</v>
      </c>
      <c r="D181" s="57" t="e">
        <f>C181*100/#REF!</f>
        <v>#REF!</v>
      </c>
      <c r="E181" s="58"/>
      <c r="F181" s="58"/>
      <c r="G181" s="58"/>
      <c r="H181" s="58"/>
      <c r="I181" s="58"/>
      <c r="J181" s="59"/>
      <c r="K181" s="51"/>
      <c r="L181" s="51"/>
      <c r="M181" s="51"/>
      <c r="N181" s="51"/>
      <c r="O181" s="60">
        <v>24</v>
      </c>
      <c r="P181" s="61">
        <f t="shared" si="9"/>
        <v>100</v>
      </c>
      <c r="Q181" s="82"/>
      <c r="R181" s="82"/>
      <c r="S181" s="82"/>
      <c r="T181" s="82"/>
      <c r="U181" s="82"/>
      <c r="V181" s="82"/>
      <c r="W181" s="82"/>
      <c r="X181" s="82"/>
    </row>
    <row r="182" s="6" customFormat="1" ht="94" customHeight="1" spans="1:24">
      <c r="A182" s="54" t="s">
        <v>349</v>
      </c>
      <c r="B182" s="55" t="s">
        <v>350</v>
      </c>
      <c r="C182" s="56">
        <v>231274</v>
      </c>
      <c r="D182" s="57" t="e">
        <f>C182*100/#REF!</f>
        <v>#REF!</v>
      </c>
      <c r="E182" s="58"/>
      <c r="F182" s="58"/>
      <c r="G182" s="58"/>
      <c r="H182" s="58"/>
      <c r="I182" s="58"/>
      <c r="J182" s="59"/>
      <c r="K182" s="51"/>
      <c r="L182" s="51"/>
      <c r="M182" s="51"/>
      <c r="N182" s="51"/>
      <c r="O182" s="60">
        <v>232289</v>
      </c>
      <c r="P182" s="61">
        <f t="shared" si="9"/>
        <v>100.43887337098</v>
      </c>
      <c r="Q182" s="82"/>
      <c r="R182" s="82"/>
      <c r="S182" s="82"/>
      <c r="T182" s="82"/>
      <c r="U182" s="82"/>
      <c r="V182" s="82"/>
      <c r="W182" s="82"/>
      <c r="X182" s="82"/>
    </row>
    <row r="183" s="6" customFormat="1" ht="172" customHeight="1" spans="1:24">
      <c r="A183" s="54" t="s">
        <v>351</v>
      </c>
      <c r="B183" s="55" t="s">
        <v>352</v>
      </c>
      <c r="C183" s="56">
        <v>147148</v>
      </c>
      <c r="D183" s="57" t="e">
        <f>C183*100/#REF!</f>
        <v>#REF!</v>
      </c>
      <c r="E183" s="58"/>
      <c r="F183" s="58"/>
      <c r="G183" s="58"/>
      <c r="H183" s="58"/>
      <c r="I183" s="58"/>
      <c r="J183" s="59"/>
      <c r="K183" s="51"/>
      <c r="L183" s="51"/>
      <c r="M183" s="51"/>
      <c r="N183" s="51"/>
      <c r="O183" s="60">
        <v>148539</v>
      </c>
      <c r="P183" s="61">
        <f t="shared" si="9"/>
        <v>100.945306765977</v>
      </c>
      <c r="Q183" s="82"/>
      <c r="R183" s="82"/>
      <c r="S183" s="82"/>
      <c r="T183" s="82"/>
      <c r="U183" s="82"/>
      <c r="V183" s="82"/>
      <c r="W183" s="82"/>
      <c r="X183" s="82"/>
    </row>
    <row r="184" s="6" customFormat="1" ht="154" customHeight="1" spans="1:24">
      <c r="A184" s="54" t="s">
        <v>353</v>
      </c>
      <c r="B184" s="55" t="s">
        <v>354</v>
      </c>
      <c r="C184" s="56">
        <v>3824</v>
      </c>
      <c r="D184" s="57" t="e">
        <f>C184*100/#REF!</f>
        <v>#REF!</v>
      </c>
      <c r="E184" s="58"/>
      <c r="F184" s="58"/>
      <c r="G184" s="58"/>
      <c r="H184" s="58"/>
      <c r="I184" s="58"/>
      <c r="J184" s="59"/>
      <c r="K184" s="51"/>
      <c r="L184" s="51"/>
      <c r="M184" s="51"/>
      <c r="N184" s="51"/>
      <c r="O184" s="60">
        <v>3869</v>
      </c>
      <c r="P184" s="61">
        <f t="shared" si="9"/>
        <v>101.176778242678</v>
      </c>
      <c r="Q184" s="82"/>
      <c r="R184" s="82"/>
      <c r="S184" s="82"/>
      <c r="T184" s="82"/>
      <c r="U184" s="82"/>
      <c r="V184" s="82"/>
      <c r="W184" s="82"/>
      <c r="X184" s="82"/>
    </row>
    <row r="185" s="6" customFormat="1" ht="137" customHeight="1" spans="1:24">
      <c r="A185" s="54" t="s">
        <v>355</v>
      </c>
      <c r="B185" s="55" t="s">
        <v>356</v>
      </c>
      <c r="C185" s="56">
        <v>240</v>
      </c>
      <c r="D185" s="57" t="e">
        <f>C185*100/#REF!</f>
        <v>#REF!</v>
      </c>
      <c r="E185" s="58"/>
      <c r="F185" s="58"/>
      <c r="G185" s="58"/>
      <c r="H185" s="58"/>
      <c r="I185" s="58"/>
      <c r="J185" s="59"/>
      <c r="K185" s="51"/>
      <c r="L185" s="51"/>
      <c r="M185" s="51"/>
      <c r="N185" s="51"/>
      <c r="O185" s="60">
        <v>243</v>
      </c>
      <c r="P185" s="61">
        <f t="shared" si="9"/>
        <v>101.25</v>
      </c>
      <c r="Q185" s="82"/>
      <c r="R185" s="82"/>
      <c r="S185" s="82"/>
      <c r="T185" s="82"/>
      <c r="U185" s="82"/>
      <c r="V185" s="82"/>
      <c r="W185" s="82"/>
      <c r="X185" s="82"/>
    </row>
    <row r="186" s="6" customFormat="1" ht="100.5" customHeight="1" spans="1:24">
      <c r="A186" s="54" t="s">
        <v>357</v>
      </c>
      <c r="B186" s="55" t="s">
        <v>358</v>
      </c>
      <c r="C186" s="56">
        <v>286</v>
      </c>
      <c r="D186" s="57" t="e">
        <f>C186*100/#REF!</f>
        <v>#REF!</v>
      </c>
      <c r="E186" s="58"/>
      <c r="F186" s="58"/>
      <c r="G186" s="58"/>
      <c r="H186" s="58"/>
      <c r="I186" s="58"/>
      <c r="J186" s="59"/>
      <c r="K186" s="51"/>
      <c r="L186" s="51"/>
      <c r="M186" s="51"/>
      <c r="N186" s="51"/>
      <c r="O186" s="60">
        <v>292</v>
      </c>
      <c r="P186" s="61">
        <f t="shared" si="9"/>
        <v>102.097902097902</v>
      </c>
      <c r="Q186" s="82"/>
      <c r="R186" s="82"/>
      <c r="S186" s="82"/>
      <c r="T186" s="82"/>
      <c r="U186" s="82"/>
      <c r="V186" s="82"/>
      <c r="W186" s="82"/>
      <c r="X186" s="82"/>
    </row>
    <row r="187" s="6" customFormat="1" ht="115.5" customHeight="1" spans="1:24">
      <c r="A187" s="54" t="s">
        <v>359</v>
      </c>
      <c r="B187" s="55" t="s">
        <v>360</v>
      </c>
      <c r="C187" s="56">
        <v>6565</v>
      </c>
      <c r="D187" s="57" t="e">
        <f>C187*100/#REF!</f>
        <v>#REF!</v>
      </c>
      <c r="E187" s="58"/>
      <c r="F187" s="58"/>
      <c r="G187" s="58"/>
      <c r="H187" s="58"/>
      <c r="I187" s="58"/>
      <c r="J187" s="59"/>
      <c r="K187" s="51"/>
      <c r="L187" s="51"/>
      <c r="M187" s="51"/>
      <c r="N187" s="51"/>
      <c r="O187" s="60">
        <v>6614</v>
      </c>
      <c r="P187" s="61">
        <f t="shared" si="9"/>
        <v>100.746382330541</v>
      </c>
      <c r="Q187" s="82"/>
      <c r="R187" s="82"/>
      <c r="S187" s="82"/>
      <c r="T187" s="82"/>
      <c r="U187" s="82"/>
      <c r="V187" s="82"/>
      <c r="W187" s="82"/>
      <c r="X187" s="82"/>
    </row>
    <row r="188" s="6" customFormat="1" ht="320" customHeight="1" spans="1:24">
      <c r="A188" s="54" t="s">
        <v>361</v>
      </c>
      <c r="B188" s="55" t="s">
        <v>362</v>
      </c>
      <c r="C188" s="56">
        <v>1832</v>
      </c>
      <c r="D188" s="57" t="e">
        <f>C188*100/#REF!</f>
        <v>#REF!</v>
      </c>
      <c r="E188" s="58"/>
      <c r="F188" s="58"/>
      <c r="G188" s="58"/>
      <c r="H188" s="58"/>
      <c r="I188" s="58"/>
      <c r="J188" s="59"/>
      <c r="K188" s="51"/>
      <c r="L188" s="51"/>
      <c r="M188" s="51"/>
      <c r="N188" s="51"/>
      <c r="O188" s="60">
        <v>1845</v>
      </c>
      <c r="P188" s="61">
        <f t="shared" si="9"/>
        <v>100.7096069869</v>
      </c>
      <c r="Q188" s="82"/>
      <c r="R188" s="82"/>
      <c r="S188" s="82"/>
      <c r="T188" s="82"/>
      <c r="U188" s="82"/>
      <c r="V188" s="82"/>
      <c r="W188" s="82"/>
      <c r="X188" s="82"/>
    </row>
    <row r="189" s="6" customFormat="1" ht="227" customHeight="1" spans="1:24">
      <c r="A189" s="54" t="s">
        <v>363</v>
      </c>
      <c r="B189" s="55" t="s">
        <v>364</v>
      </c>
      <c r="C189" s="56">
        <v>78</v>
      </c>
      <c r="D189" s="57" t="e">
        <f>C189*100/#REF!</f>
        <v>#REF!</v>
      </c>
      <c r="E189" s="58"/>
      <c r="F189" s="58"/>
      <c r="G189" s="58"/>
      <c r="H189" s="58"/>
      <c r="I189" s="58"/>
      <c r="J189" s="59"/>
      <c r="K189" s="51"/>
      <c r="L189" s="51"/>
      <c r="M189" s="51"/>
      <c r="N189" s="51"/>
      <c r="O189" s="60">
        <v>78</v>
      </c>
      <c r="P189" s="61">
        <f t="shared" si="9"/>
        <v>100</v>
      </c>
      <c r="Q189" s="82"/>
      <c r="R189" s="82"/>
      <c r="S189" s="82"/>
      <c r="T189" s="82"/>
      <c r="U189" s="82"/>
      <c r="V189" s="82"/>
      <c r="W189" s="82"/>
      <c r="X189" s="82"/>
    </row>
    <row r="190" s="6" customFormat="1" ht="123.75" hidden="1" customHeight="1" spans="1:24">
      <c r="A190" s="54" t="s">
        <v>365</v>
      </c>
      <c r="B190" s="55" t="s">
        <v>366</v>
      </c>
      <c r="C190" s="56"/>
      <c r="D190" s="57"/>
      <c r="E190" s="58"/>
      <c r="F190" s="58"/>
      <c r="G190" s="58"/>
      <c r="H190" s="58"/>
      <c r="I190" s="58"/>
      <c r="J190" s="59"/>
      <c r="K190" s="51"/>
      <c r="L190" s="51"/>
      <c r="M190" s="51"/>
      <c r="N190" s="51"/>
      <c r="O190" s="60"/>
      <c r="P190" s="61" t="e">
        <f t="shared" si="9"/>
        <v>#DIV/0!</v>
      </c>
      <c r="Q190" s="82"/>
      <c r="R190" s="82"/>
      <c r="S190" s="82"/>
      <c r="T190" s="82"/>
      <c r="U190" s="82"/>
      <c r="V190" s="82"/>
      <c r="W190" s="82"/>
      <c r="X190" s="82"/>
    </row>
    <row r="191" s="6" customFormat="1" ht="308" customHeight="1" spans="1:24">
      <c r="A191" s="54" t="s">
        <v>367</v>
      </c>
      <c r="B191" s="55" t="s">
        <v>368</v>
      </c>
      <c r="C191" s="56">
        <v>673</v>
      </c>
      <c r="D191" s="57"/>
      <c r="E191" s="58"/>
      <c r="F191" s="58"/>
      <c r="G191" s="58"/>
      <c r="H191" s="58"/>
      <c r="I191" s="58"/>
      <c r="J191" s="59"/>
      <c r="K191" s="51"/>
      <c r="L191" s="51"/>
      <c r="M191" s="51"/>
      <c r="N191" s="51"/>
      <c r="O191" s="60">
        <v>671</v>
      </c>
      <c r="P191" s="61">
        <f t="shared" si="9"/>
        <v>99.702823179792</v>
      </c>
      <c r="Q191" s="82"/>
      <c r="R191" s="82"/>
      <c r="S191" s="82"/>
      <c r="T191" s="82"/>
      <c r="U191" s="82"/>
      <c r="V191" s="82"/>
      <c r="W191" s="82"/>
      <c r="X191" s="82"/>
    </row>
    <row r="192" s="6" customFormat="1" ht="93.75" hidden="1" customHeight="1" spans="1:24">
      <c r="A192" s="54" t="s">
        <v>369</v>
      </c>
      <c r="B192" s="55" t="s">
        <v>370</v>
      </c>
      <c r="C192" s="56"/>
      <c r="D192" s="57"/>
      <c r="E192" s="58"/>
      <c r="F192" s="58"/>
      <c r="G192" s="58"/>
      <c r="H192" s="58"/>
      <c r="I192" s="58"/>
      <c r="J192" s="59"/>
      <c r="K192" s="51"/>
      <c r="L192" s="51"/>
      <c r="M192" s="51"/>
      <c r="N192" s="51"/>
      <c r="O192" s="60"/>
      <c r="P192" s="61" t="e">
        <f t="shared" si="9"/>
        <v>#DIV/0!</v>
      </c>
      <c r="Q192" s="82"/>
      <c r="R192" s="82"/>
      <c r="S192" s="82"/>
      <c r="T192" s="82"/>
      <c r="U192" s="82"/>
      <c r="V192" s="82"/>
      <c r="W192" s="82"/>
      <c r="X192" s="82"/>
    </row>
    <row r="193" s="6" customFormat="1" ht="169" customHeight="1" spans="1:24">
      <c r="A193" s="54" t="s">
        <v>371</v>
      </c>
      <c r="B193" s="55" t="s">
        <v>372</v>
      </c>
      <c r="C193" s="56">
        <v>180</v>
      </c>
      <c r="D193" s="57"/>
      <c r="E193" s="58"/>
      <c r="F193" s="58"/>
      <c r="G193" s="58"/>
      <c r="H193" s="58"/>
      <c r="I193" s="58"/>
      <c r="J193" s="59"/>
      <c r="K193" s="51"/>
      <c r="L193" s="51"/>
      <c r="M193" s="51"/>
      <c r="N193" s="51"/>
      <c r="O193" s="60">
        <v>181</v>
      </c>
      <c r="P193" s="61">
        <f t="shared" si="9"/>
        <v>100.555555555556</v>
      </c>
      <c r="Q193" s="82"/>
      <c r="R193" s="82"/>
      <c r="S193" s="82"/>
      <c r="T193" s="82"/>
      <c r="U193" s="82"/>
      <c r="V193" s="82"/>
      <c r="W193" s="82"/>
      <c r="X193" s="82"/>
    </row>
    <row r="194" s="6" customFormat="1" ht="376" customHeight="1" spans="1:24">
      <c r="A194" s="54" t="s">
        <v>373</v>
      </c>
      <c r="B194" s="55" t="s">
        <v>374</v>
      </c>
      <c r="C194" s="56">
        <v>1905</v>
      </c>
      <c r="D194" s="57"/>
      <c r="E194" s="58"/>
      <c r="F194" s="58"/>
      <c r="G194" s="58"/>
      <c r="H194" s="58"/>
      <c r="I194" s="58"/>
      <c r="J194" s="59"/>
      <c r="K194" s="51"/>
      <c r="L194" s="51"/>
      <c r="M194" s="51"/>
      <c r="N194" s="51"/>
      <c r="O194" s="60">
        <v>1922</v>
      </c>
      <c r="P194" s="61">
        <f t="shared" si="9"/>
        <v>100.892388451444</v>
      </c>
      <c r="Q194" s="82"/>
      <c r="R194" s="82"/>
      <c r="S194" s="82"/>
      <c r="T194" s="82"/>
      <c r="U194" s="82"/>
      <c r="V194" s="82"/>
      <c r="W194" s="82"/>
      <c r="X194" s="82"/>
    </row>
    <row r="195" s="6" customFormat="1" ht="96.75" customHeight="1" spans="1:24">
      <c r="A195" s="54" t="s">
        <v>375</v>
      </c>
      <c r="B195" s="55" t="s">
        <v>376</v>
      </c>
      <c r="C195" s="56">
        <v>51</v>
      </c>
      <c r="D195" s="62" t="e">
        <f>C195*100/#REF!</f>
        <v>#REF!</v>
      </c>
      <c r="E195" s="58" t="e">
        <f>#REF!+#REF!</f>
        <v>#REF!</v>
      </c>
      <c r="F195" s="58" t="e">
        <f>#REF!+#REF!</f>
        <v>#REF!</v>
      </c>
      <c r="G195" s="58"/>
      <c r="H195" s="58" t="e">
        <f>#REF!+#REF!</f>
        <v>#REF!</v>
      </c>
      <c r="I195" s="58"/>
      <c r="J195" s="59" t="e">
        <f>H195-F195</f>
        <v>#REF!</v>
      </c>
      <c r="K195" s="51"/>
      <c r="L195" s="51"/>
      <c r="M195" s="51"/>
      <c r="N195" s="51"/>
      <c r="O195" s="60">
        <v>54</v>
      </c>
      <c r="P195" s="61">
        <f t="shared" si="9"/>
        <v>105.882352941176</v>
      </c>
      <c r="Q195" s="82"/>
      <c r="R195" s="82"/>
      <c r="S195" s="82"/>
      <c r="T195" s="82"/>
      <c r="U195" s="82"/>
      <c r="V195" s="82"/>
      <c r="W195" s="82"/>
      <c r="X195" s="82"/>
    </row>
    <row r="196" s="6" customFormat="1" ht="209" customHeight="1" spans="1:24">
      <c r="A196" s="54" t="s">
        <v>377</v>
      </c>
      <c r="B196" s="55" t="s">
        <v>378</v>
      </c>
      <c r="C196" s="56">
        <v>3</v>
      </c>
      <c r="D196" s="62"/>
      <c r="E196" s="58"/>
      <c r="F196" s="58"/>
      <c r="G196" s="58"/>
      <c r="H196" s="58"/>
      <c r="I196" s="58"/>
      <c r="J196" s="59"/>
      <c r="K196" s="51"/>
      <c r="L196" s="51"/>
      <c r="M196" s="51"/>
      <c r="N196" s="51"/>
      <c r="O196" s="60">
        <v>3</v>
      </c>
      <c r="P196" s="61">
        <f t="shared" si="9"/>
        <v>100</v>
      </c>
      <c r="Q196" s="82"/>
      <c r="R196" s="82"/>
      <c r="S196" s="82"/>
      <c r="T196" s="82"/>
      <c r="U196" s="82"/>
      <c r="V196" s="82"/>
      <c r="W196" s="82"/>
      <c r="X196" s="82"/>
    </row>
    <row r="197" s="6" customFormat="1" ht="191" customHeight="1" spans="1:24">
      <c r="A197" s="54" t="s">
        <v>379</v>
      </c>
      <c r="B197" s="55" t="s">
        <v>380</v>
      </c>
      <c r="C197" s="56">
        <v>5550</v>
      </c>
      <c r="D197" s="62"/>
      <c r="E197" s="58"/>
      <c r="F197" s="58"/>
      <c r="G197" s="58"/>
      <c r="H197" s="58"/>
      <c r="I197" s="58"/>
      <c r="J197" s="59"/>
      <c r="K197" s="51"/>
      <c r="L197" s="51"/>
      <c r="M197" s="51"/>
      <c r="N197" s="51"/>
      <c r="O197" s="60">
        <v>5598</v>
      </c>
      <c r="P197" s="61">
        <f t="shared" si="9"/>
        <v>100.864864864865</v>
      </c>
      <c r="Q197" s="82"/>
      <c r="R197" s="82"/>
      <c r="S197" s="82"/>
      <c r="T197" s="82"/>
      <c r="U197" s="82"/>
      <c r="V197" s="82"/>
      <c r="W197" s="82"/>
      <c r="X197" s="82"/>
    </row>
    <row r="198" s="6" customFormat="1" ht="23.25" customHeight="1" spans="1:24">
      <c r="A198" s="44" t="s">
        <v>381</v>
      </c>
      <c r="B198" s="45" t="s">
        <v>382</v>
      </c>
      <c r="C198" s="46">
        <f>C199+C200</f>
        <v>6</v>
      </c>
      <c r="D198" s="46">
        <f t="shared" ref="D198:O198" si="10">D199+D200</f>
        <v>0</v>
      </c>
      <c r="E198" s="46">
        <f t="shared" si="10"/>
        <v>0</v>
      </c>
      <c r="F198" s="46">
        <f t="shared" si="10"/>
        <v>0</v>
      </c>
      <c r="G198" s="46">
        <f t="shared" si="10"/>
        <v>0</v>
      </c>
      <c r="H198" s="46">
        <f t="shared" si="10"/>
        <v>0</v>
      </c>
      <c r="I198" s="46">
        <f t="shared" si="10"/>
        <v>0</v>
      </c>
      <c r="J198" s="46">
        <f t="shared" si="10"/>
        <v>0</v>
      </c>
      <c r="K198" s="46">
        <f t="shared" si="10"/>
        <v>0</v>
      </c>
      <c r="L198" s="46">
        <f t="shared" si="10"/>
        <v>0</v>
      </c>
      <c r="M198" s="46">
        <f t="shared" si="10"/>
        <v>0</v>
      </c>
      <c r="N198" s="46">
        <f t="shared" si="10"/>
        <v>0</v>
      </c>
      <c r="O198" s="52">
        <f t="shared" si="10"/>
        <v>394</v>
      </c>
      <c r="P198" s="53">
        <f t="shared" si="9"/>
        <v>6566.66666666667</v>
      </c>
      <c r="Q198" s="82"/>
      <c r="R198" s="82"/>
      <c r="S198" s="82"/>
      <c r="T198" s="82"/>
      <c r="U198" s="82"/>
      <c r="V198" s="82"/>
      <c r="W198" s="82"/>
      <c r="X198" s="82"/>
    </row>
    <row r="199" s="6" customFormat="1" ht="43.5" customHeight="1" spans="1:24">
      <c r="A199" s="54" t="s">
        <v>383</v>
      </c>
      <c r="B199" s="55" t="s">
        <v>384</v>
      </c>
      <c r="C199" s="46"/>
      <c r="D199" s="62"/>
      <c r="E199" s="58"/>
      <c r="F199" s="58"/>
      <c r="G199" s="58"/>
      <c r="H199" s="58"/>
      <c r="I199" s="58"/>
      <c r="J199" s="59"/>
      <c r="K199" s="51"/>
      <c r="L199" s="51"/>
      <c r="M199" s="51"/>
      <c r="N199" s="51"/>
      <c r="O199" s="60">
        <v>388</v>
      </c>
      <c r="P199" s="85"/>
      <c r="Q199" s="82"/>
      <c r="R199" s="82"/>
      <c r="S199" s="82"/>
      <c r="T199" s="82"/>
      <c r="U199" s="82"/>
      <c r="V199" s="82"/>
      <c r="W199" s="82"/>
      <c r="X199" s="82"/>
    </row>
    <row r="200" s="6" customFormat="1" ht="27" customHeight="1" spans="1:24">
      <c r="A200" s="44" t="s">
        <v>385</v>
      </c>
      <c r="B200" s="45" t="s">
        <v>386</v>
      </c>
      <c r="C200" s="46">
        <f t="shared" ref="C200:O200" si="11">C201</f>
        <v>6</v>
      </c>
      <c r="D200" s="46">
        <f t="shared" si="11"/>
        <v>0</v>
      </c>
      <c r="E200" s="46">
        <f t="shared" si="11"/>
        <v>0</v>
      </c>
      <c r="F200" s="46">
        <f t="shared" si="11"/>
        <v>0</v>
      </c>
      <c r="G200" s="46">
        <f t="shared" si="11"/>
        <v>0</v>
      </c>
      <c r="H200" s="46">
        <f t="shared" si="11"/>
        <v>0</v>
      </c>
      <c r="I200" s="46">
        <f t="shared" si="11"/>
        <v>0</v>
      </c>
      <c r="J200" s="46">
        <f t="shared" si="11"/>
        <v>0</v>
      </c>
      <c r="K200" s="46">
        <f t="shared" si="11"/>
        <v>0</v>
      </c>
      <c r="L200" s="46">
        <f t="shared" si="11"/>
        <v>0</v>
      </c>
      <c r="M200" s="46">
        <f t="shared" si="11"/>
        <v>0</v>
      </c>
      <c r="N200" s="46">
        <f t="shared" si="11"/>
        <v>0</v>
      </c>
      <c r="O200" s="52">
        <f t="shared" si="11"/>
        <v>6</v>
      </c>
      <c r="P200" s="53">
        <f t="shared" si="9"/>
        <v>100</v>
      </c>
      <c r="Q200" s="82"/>
      <c r="R200" s="82"/>
      <c r="S200" s="82"/>
      <c r="T200" s="82"/>
      <c r="U200" s="82"/>
      <c r="V200" s="82"/>
      <c r="W200" s="82"/>
      <c r="X200" s="82"/>
    </row>
    <row r="201" s="6" customFormat="1" ht="42" customHeight="1" spans="1:24">
      <c r="A201" s="54" t="s">
        <v>387</v>
      </c>
      <c r="B201" s="55" t="s">
        <v>388</v>
      </c>
      <c r="C201" s="56">
        <v>6</v>
      </c>
      <c r="D201" s="62"/>
      <c r="E201" s="58"/>
      <c r="F201" s="58"/>
      <c r="G201" s="58"/>
      <c r="H201" s="58"/>
      <c r="I201" s="58"/>
      <c r="J201" s="59"/>
      <c r="K201" s="51"/>
      <c r="L201" s="51"/>
      <c r="M201" s="51"/>
      <c r="N201" s="51"/>
      <c r="O201" s="60">
        <v>6</v>
      </c>
      <c r="P201" s="61">
        <f t="shared" si="9"/>
        <v>100</v>
      </c>
      <c r="Q201" s="82"/>
      <c r="R201" s="82"/>
      <c r="S201" s="82"/>
      <c r="T201" s="82"/>
      <c r="U201" s="82"/>
      <c r="V201" s="82"/>
      <c r="W201" s="82"/>
      <c r="X201" s="82"/>
    </row>
    <row r="202" s="8" customFormat="1" ht="36" customHeight="1" spans="1:24">
      <c r="A202" s="86"/>
      <c r="B202" s="87" t="s">
        <v>389</v>
      </c>
      <c r="C202" s="88">
        <f>C203+C204+C206+C205</f>
        <v>37817056</v>
      </c>
      <c r="D202" s="88">
        <f>D203+D204+D205+D206</f>
        <v>36022592</v>
      </c>
      <c r="E202" s="53">
        <f t="shared" ref="E202:E256" si="12">D202/C202*100</f>
        <v>95.2548818184049</v>
      </c>
      <c r="F202" s="89"/>
      <c r="G202" s="89"/>
      <c r="H202" s="89"/>
      <c r="I202" s="89"/>
      <c r="J202" s="89"/>
      <c r="K202" s="89"/>
      <c r="L202" s="89"/>
      <c r="M202" s="89"/>
      <c r="N202" s="89"/>
      <c r="O202" s="90">
        <f>O203+O204+O205+O206</f>
        <v>36022591</v>
      </c>
      <c r="P202" s="53">
        <f t="shared" si="9"/>
        <v>95.2548791740954</v>
      </c>
      <c r="R202" s="91"/>
    </row>
    <row r="203" s="8" customFormat="1" ht="70.5" customHeight="1" spans="1:24">
      <c r="A203" s="86"/>
      <c r="B203" s="87" t="s">
        <v>390</v>
      </c>
      <c r="C203" s="92">
        <v>37816124</v>
      </c>
      <c r="D203" s="92">
        <v>36068822</v>
      </c>
      <c r="E203" s="53">
        <f t="shared" si="12"/>
        <v>95.3794788699127</v>
      </c>
      <c r="F203" s="89"/>
      <c r="G203" s="89"/>
      <c r="H203" s="89"/>
      <c r="I203" s="89"/>
      <c r="J203" s="89"/>
      <c r="K203" s="89"/>
      <c r="L203" s="89"/>
      <c r="M203" s="89"/>
      <c r="N203" s="89"/>
      <c r="O203" s="93">
        <v>36068822</v>
      </c>
      <c r="P203" s="61">
        <f t="shared" si="9"/>
        <v>95.3794788699127</v>
      </c>
      <c r="R203" s="91"/>
    </row>
    <row r="204" s="8" customFormat="1" ht="24.75" customHeight="1" spans="1:24">
      <c r="A204" s="86"/>
      <c r="B204" s="94" t="s">
        <v>391</v>
      </c>
      <c r="C204" s="56">
        <v>932</v>
      </c>
      <c r="D204" s="56">
        <v>1576</v>
      </c>
      <c r="E204" s="61">
        <f t="shared" si="12"/>
        <v>169.098712446352</v>
      </c>
      <c r="F204" s="89"/>
      <c r="G204" s="89"/>
      <c r="H204" s="89"/>
      <c r="I204" s="89"/>
      <c r="J204" s="89"/>
      <c r="K204" s="89"/>
      <c r="L204" s="89"/>
      <c r="M204" s="89"/>
      <c r="N204" s="89"/>
      <c r="O204" s="60">
        <v>1576</v>
      </c>
      <c r="P204" s="61">
        <f t="shared" si="9"/>
        <v>169.098712446352</v>
      </c>
    </row>
    <row r="205" s="8" customFormat="1" ht="62" customHeight="1" spans="1:24">
      <c r="A205" s="86"/>
      <c r="B205" s="94" t="s">
        <v>392</v>
      </c>
      <c r="C205" s="56"/>
      <c r="D205" s="56">
        <v>1025</v>
      </c>
      <c r="E205" s="61"/>
      <c r="F205" s="89"/>
      <c r="G205" s="89"/>
      <c r="H205" s="89"/>
      <c r="I205" s="89"/>
      <c r="J205" s="89"/>
      <c r="K205" s="89"/>
      <c r="L205" s="89"/>
      <c r="M205" s="89"/>
      <c r="N205" s="89"/>
      <c r="O205" s="60">
        <v>1024</v>
      </c>
      <c r="P205" s="61"/>
    </row>
    <row r="206" s="8" customFormat="1" ht="42" customHeight="1" spans="1:24">
      <c r="A206" s="86"/>
      <c r="B206" s="94" t="s">
        <v>393</v>
      </c>
      <c r="C206" s="56"/>
      <c r="D206" s="56">
        <v>-48831</v>
      </c>
      <c r="E206" s="61"/>
      <c r="F206" s="89"/>
      <c r="G206" s="89"/>
      <c r="H206" s="89"/>
      <c r="I206" s="89"/>
      <c r="J206" s="89"/>
      <c r="K206" s="89"/>
      <c r="L206" s="89"/>
      <c r="M206" s="89"/>
      <c r="N206" s="89"/>
      <c r="O206" s="60">
        <v>-48831</v>
      </c>
      <c r="P206" s="61"/>
    </row>
    <row r="207" s="9" customFormat="1" ht="26.25" customHeight="1" spans="1:24">
      <c r="A207" s="95"/>
      <c r="B207" s="95" t="s">
        <v>394</v>
      </c>
      <c r="C207" s="88">
        <f t="shared" ref="C207:O207" si="13">C202+C13</f>
        <v>57071987</v>
      </c>
      <c r="D207" s="88" t="e">
        <f t="shared" si="13"/>
        <v>#REF!</v>
      </c>
      <c r="E207" s="88" t="e">
        <f t="shared" si="13"/>
        <v>#REF!</v>
      </c>
      <c r="F207" s="88" t="e">
        <f t="shared" si="13"/>
        <v>#REF!</v>
      </c>
      <c r="G207" s="88">
        <f t="shared" si="13"/>
        <v>0</v>
      </c>
      <c r="H207" s="88" t="e">
        <f t="shared" si="13"/>
        <v>#REF!</v>
      </c>
      <c r="I207" s="88">
        <f t="shared" si="13"/>
        <v>0</v>
      </c>
      <c r="J207" s="88" t="e">
        <f t="shared" si="13"/>
        <v>#REF!</v>
      </c>
      <c r="K207" s="88">
        <f t="shared" si="13"/>
        <v>0</v>
      </c>
      <c r="L207" s="88">
        <f t="shared" si="13"/>
        <v>0</v>
      </c>
      <c r="M207" s="88">
        <f t="shared" si="13"/>
        <v>0</v>
      </c>
      <c r="N207" s="88">
        <f t="shared" si="13"/>
        <v>0</v>
      </c>
      <c r="O207" s="90">
        <f t="shared" si="13"/>
        <v>55219802</v>
      </c>
      <c r="P207" s="53">
        <f t="shared" si="9"/>
        <v>96.7546512792695</v>
      </c>
    </row>
    <row r="208" s="9" customFormat="1" ht="25" customHeight="1" spans="1:24">
      <c r="A208" s="95"/>
      <c r="B208" s="95" t="s">
        <v>395</v>
      </c>
      <c r="C208" s="92">
        <f>C207-C209</f>
        <v>324007</v>
      </c>
      <c r="D208" s="92" t="e">
        <f t="shared" ref="D208:O208" si="14">D207-D209</f>
        <v>#REF!</v>
      </c>
      <c r="E208" s="92" t="e">
        <f t="shared" si="14"/>
        <v>#REF!</v>
      </c>
      <c r="F208" s="92" t="e">
        <f t="shared" si="14"/>
        <v>#REF!</v>
      </c>
      <c r="G208" s="92">
        <f t="shared" si="14"/>
        <v>0</v>
      </c>
      <c r="H208" s="92" t="e">
        <f t="shared" si="14"/>
        <v>#REF!</v>
      </c>
      <c r="I208" s="92">
        <f t="shared" si="14"/>
        <v>0</v>
      </c>
      <c r="J208" s="92" t="e">
        <f t="shared" si="14"/>
        <v>#REF!</v>
      </c>
      <c r="K208" s="92">
        <f t="shared" si="14"/>
        <v>0</v>
      </c>
      <c r="L208" s="92">
        <f t="shared" si="14"/>
        <v>0</v>
      </c>
      <c r="M208" s="92">
        <f t="shared" si="14"/>
        <v>0</v>
      </c>
      <c r="N208" s="92">
        <f t="shared" si="14"/>
        <v>0</v>
      </c>
      <c r="O208" s="93">
        <f t="shared" si="14"/>
        <v>1018376</v>
      </c>
      <c r="P208" s="53"/>
    </row>
    <row r="209" s="9" customFormat="1" ht="25.5" customHeight="1" spans="1:16">
      <c r="A209" s="95"/>
      <c r="B209" s="96" t="s">
        <v>396</v>
      </c>
      <c r="C209" s="92">
        <f t="shared" ref="C209:O209" si="15">C210+C219+C222+C228+C233+C235+C242+C245+C250+C257+C255</f>
        <v>56747980</v>
      </c>
      <c r="D209" s="92">
        <f t="shared" si="15"/>
        <v>54201421</v>
      </c>
      <c r="E209" s="92">
        <f t="shared" si="15"/>
        <v>3436.63803131283</v>
      </c>
      <c r="F209" s="92">
        <f t="shared" si="15"/>
        <v>0</v>
      </c>
      <c r="G209" s="92">
        <f t="shared" si="15"/>
        <v>0</v>
      </c>
      <c r="H209" s="92">
        <f t="shared" si="15"/>
        <v>0</v>
      </c>
      <c r="I209" s="92">
        <f t="shared" si="15"/>
        <v>0</v>
      </c>
      <c r="J209" s="92">
        <f t="shared" si="15"/>
        <v>0</v>
      </c>
      <c r="K209" s="92">
        <f t="shared" si="15"/>
        <v>0</v>
      </c>
      <c r="L209" s="92">
        <f t="shared" si="15"/>
        <v>0</v>
      </c>
      <c r="M209" s="92">
        <f t="shared" si="15"/>
        <v>0</v>
      </c>
      <c r="N209" s="92">
        <f t="shared" si="15"/>
        <v>0</v>
      </c>
      <c r="O209" s="93">
        <f t="shared" si="15"/>
        <v>54201426</v>
      </c>
      <c r="P209" s="97">
        <f>O209/C209*100</f>
        <v>95.5125204456617</v>
      </c>
    </row>
    <row r="210" s="10" customFormat="1" ht="41" customHeight="1" spans="1:16">
      <c r="A210" s="98" t="s">
        <v>397</v>
      </c>
      <c r="B210" s="45" t="s">
        <v>398</v>
      </c>
      <c r="C210" s="92">
        <f>C211+C212+C213+C215+C217+C218+C214+C216</f>
        <v>4147978</v>
      </c>
      <c r="D210" s="92">
        <f t="shared" ref="D210:O210" si="16">D211+D212+D213+D215+D217+D218+D214+D216</f>
        <v>4121703</v>
      </c>
      <c r="E210" s="92">
        <f t="shared" si="16"/>
        <v>696.458041209223</v>
      </c>
      <c r="F210" s="92">
        <f t="shared" si="16"/>
        <v>0</v>
      </c>
      <c r="G210" s="92">
        <f t="shared" si="16"/>
        <v>0</v>
      </c>
      <c r="H210" s="92">
        <f t="shared" si="16"/>
        <v>0</v>
      </c>
      <c r="I210" s="92">
        <f t="shared" si="16"/>
        <v>0</v>
      </c>
      <c r="J210" s="92">
        <f t="shared" si="16"/>
        <v>0</v>
      </c>
      <c r="K210" s="92">
        <f t="shared" si="16"/>
        <v>0</v>
      </c>
      <c r="L210" s="92">
        <f t="shared" si="16"/>
        <v>0</v>
      </c>
      <c r="M210" s="92">
        <f t="shared" si="16"/>
        <v>0</v>
      </c>
      <c r="N210" s="92">
        <f t="shared" si="16"/>
        <v>0</v>
      </c>
      <c r="O210" s="93">
        <f t="shared" si="16"/>
        <v>4121703</v>
      </c>
      <c r="P210" s="99">
        <f t="shared" ref="P210:P258" si="17">O210/C210*100</f>
        <v>99.3665588390295</v>
      </c>
    </row>
    <row r="211" s="10" customFormat="1" ht="82.5" customHeight="1" spans="1:16">
      <c r="A211" s="100" t="s">
        <v>399</v>
      </c>
      <c r="B211" s="55" t="s">
        <v>400</v>
      </c>
      <c r="C211" s="101">
        <v>11492</v>
      </c>
      <c r="D211" s="101">
        <v>11490</v>
      </c>
      <c r="E211" s="61">
        <f t="shared" si="12"/>
        <v>99.9825965889314</v>
      </c>
      <c r="F211" s="55"/>
      <c r="G211" s="55"/>
      <c r="H211" s="55"/>
      <c r="I211" s="55"/>
      <c r="J211" s="55"/>
      <c r="K211" s="55"/>
      <c r="L211" s="55"/>
      <c r="M211" s="55"/>
      <c r="N211" s="55"/>
      <c r="O211" s="102">
        <v>11490</v>
      </c>
      <c r="P211" s="103">
        <f t="shared" si="17"/>
        <v>99.9825965889314</v>
      </c>
    </row>
    <row r="212" s="10" customFormat="1" ht="99" customHeight="1" spans="1:16">
      <c r="A212" s="100" t="s">
        <v>401</v>
      </c>
      <c r="B212" s="55" t="s">
        <v>402</v>
      </c>
      <c r="C212" s="101">
        <v>255627</v>
      </c>
      <c r="D212" s="101">
        <v>251668</v>
      </c>
      <c r="E212" s="61">
        <f t="shared" si="12"/>
        <v>98.4512590610538</v>
      </c>
      <c r="F212" s="55"/>
      <c r="G212" s="55"/>
      <c r="H212" s="55"/>
      <c r="I212" s="55"/>
      <c r="J212" s="55"/>
      <c r="K212" s="55"/>
      <c r="L212" s="55"/>
      <c r="M212" s="55"/>
      <c r="N212" s="55"/>
      <c r="O212" s="102">
        <v>251667</v>
      </c>
      <c r="P212" s="103">
        <f t="shared" si="17"/>
        <v>98.4508678660705</v>
      </c>
    </row>
    <row r="213" s="10" customFormat="1" ht="97.5" customHeight="1" spans="1:16">
      <c r="A213" s="100" t="s">
        <v>403</v>
      </c>
      <c r="B213" s="55" t="s">
        <v>404</v>
      </c>
      <c r="C213" s="101">
        <v>2865481</v>
      </c>
      <c r="D213" s="101">
        <v>2859360</v>
      </c>
      <c r="E213" s="61">
        <f t="shared" si="12"/>
        <v>99.786388393432</v>
      </c>
      <c r="F213" s="55"/>
      <c r="G213" s="55"/>
      <c r="H213" s="55"/>
      <c r="I213" s="55"/>
      <c r="J213" s="55"/>
      <c r="K213" s="55"/>
      <c r="L213" s="55"/>
      <c r="M213" s="55"/>
      <c r="N213" s="55"/>
      <c r="O213" s="102">
        <v>2859359</v>
      </c>
      <c r="P213" s="103">
        <f t="shared" si="17"/>
        <v>99.7863534952771</v>
      </c>
    </row>
    <row r="214" s="10" customFormat="1" ht="24" customHeight="1" spans="1:16">
      <c r="A214" s="100" t="s">
        <v>405</v>
      </c>
      <c r="B214" s="55" t="s">
        <v>406</v>
      </c>
      <c r="C214" s="101">
        <v>16</v>
      </c>
      <c r="D214" s="101">
        <v>16</v>
      </c>
      <c r="E214" s="61">
        <f t="shared" si="12"/>
        <v>100</v>
      </c>
      <c r="F214" s="55"/>
      <c r="G214" s="55"/>
      <c r="H214" s="55"/>
      <c r="I214" s="55"/>
      <c r="J214" s="55"/>
      <c r="K214" s="55"/>
      <c r="L214" s="55"/>
      <c r="M214" s="55"/>
      <c r="N214" s="55"/>
      <c r="O214" s="102">
        <v>16</v>
      </c>
      <c r="P214" s="103">
        <f t="shared" si="17"/>
        <v>100</v>
      </c>
    </row>
    <row r="215" s="10" customFormat="1" ht="102" customHeight="1" spans="1:16">
      <c r="A215" s="100" t="s">
        <v>407</v>
      </c>
      <c r="B215" s="55" t="s">
        <v>408</v>
      </c>
      <c r="C215" s="101">
        <v>119501</v>
      </c>
      <c r="D215" s="101">
        <v>118612</v>
      </c>
      <c r="E215" s="61">
        <f t="shared" si="12"/>
        <v>99.2560731709358</v>
      </c>
      <c r="F215" s="55"/>
      <c r="G215" s="55"/>
      <c r="H215" s="55"/>
      <c r="I215" s="55"/>
      <c r="J215" s="55"/>
      <c r="K215" s="55"/>
      <c r="L215" s="55"/>
      <c r="M215" s="55"/>
      <c r="N215" s="55"/>
      <c r="O215" s="102">
        <v>118613</v>
      </c>
      <c r="P215" s="103">
        <f t="shared" si="17"/>
        <v>99.2569099840169</v>
      </c>
    </row>
    <row r="216" s="10" customFormat="1" ht="45.75" customHeight="1" spans="1:16">
      <c r="A216" s="100" t="s">
        <v>409</v>
      </c>
      <c r="B216" s="55" t="s">
        <v>410</v>
      </c>
      <c r="C216" s="101">
        <v>95625</v>
      </c>
      <c r="D216" s="101">
        <v>95625</v>
      </c>
      <c r="E216" s="61">
        <f t="shared" si="12"/>
        <v>100</v>
      </c>
      <c r="F216" s="55"/>
      <c r="G216" s="55"/>
      <c r="H216" s="55"/>
      <c r="I216" s="55"/>
      <c r="J216" s="55"/>
      <c r="K216" s="55"/>
      <c r="L216" s="55"/>
      <c r="M216" s="55"/>
      <c r="N216" s="55"/>
      <c r="O216" s="102">
        <v>95625</v>
      </c>
      <c r="P216" s="103">
        <f t="shared" si="17"/>
        <v>100</v>
      </c>
    </row>
    <row r="217" s="10" customFormat="1" ht="29.25" customHeight="1" spans="1:16">
      <c r="A217" s="100" t="s">
        <v>411</v>
      </c>
      <c r="B217" s="55" t="s">
        <v>412</v>
      </c>
      <c r="C217" s="101">
        <v>7229</v>
      </c>
      <c r="D217" s="55"/>
      <c r="E217" s="61">
        <f t="shared" si="12"/>
        <v>0</v>
      </c>
      <c r="F217" s="55"/>
      <c r="G217" s="55"/>
      <c r="H217" s="55"/>
      <c r="I217" s="55"/>
      <c r="J217" s="55"/>
      <c r="K217" s="55"/>
      <c r="L217" s="55"/>
      <c r="M217" s="55"/>
      <c r="N217" s="55"/>
      <c r="O217" s="102">
        <v>0</v>
      </c>
      <c r="P217" s="103">
        <f t="shared" si="17"/>
        <v>0</v>
      </c>
    </row>
    <row r="218" s="10" customFormat="1" ht="24.75" customHeight="1" spans="1:16">
      <c r="A218" s="100" t="s">
        <v>413</v>
      </c>
      <c r="B218" s="55" t="s">
        <v>414</v>
      </c>
      <c r="C218" s="101">
        <v>793007</v>
      </c>
      <c r="D218" s="101">
        <v>784932</v>
      </c>
      <c r="E218" s="61">
        <f t="shared" si="12"/>
        <v>98.9817239948702</v>
      </c>
      <c r="F218" s="55"/>
      <c r="G218" s="55"/>
      <c r="H218" s="55"/>
      <c r="I218" s="55"/>
      <c r="J218" s="55"/>
      <c r="K218" s="55"/>
      <c r="L218" s="55"/>
      <c r="M218" s="55"/>
      <c r="N218" s="55"/>
      <c r="O218" s="102">
        <v>784933</v>
      </c>
      <c r="P218" s="103">
        <f t="shared" si="17"/>
        <v>98.9818500971618</v>
      </c>
    </row>
    <row r="219" s="10" customFormat="1" ht="76" customHeight="1" spans="1:16">
      <c r="A219" s="98" t="s">
        <v>415</v>
      </c>
      <c r="B219" s="45" t="s">
        <v>416</v>
      </c>
      <c r="C219" s="92">
        <f>C220+C221</f>
        <v>2407136</v>
      </c>
      <c r="D219" s="92">
        <f t="shared" ref="D219:O219" si="18">D220+D221</f>
        <v>2084493</v>
      </c>
      <c r="E219" s="92">
        <f t="shared" si="18"/>
        <v>184.996782182002</v>
      </c>
      <c r="F219" s="92">
        <f t="shared" si="18"/>
        <v>0</v>
      </c>
      <c r="G219" s="92">
        <f t="shared" si="18"/>
        <v>0</v>
      </c>
      <c r="H219" s="92">
        <f t="shared" si="18"/>
        <v>0</v>
      </c>
      <c r="I219" s="92">
        <f t="shared" si="18"/>
        <v>0</v>
      </c>
      <c r="J219" s="92">
        <f t="shared" si="18"/>
        <v>0</v>
      </c>
      <c r="K219" s="92">
        <f t="shared" si="18"/>
        <v>0</v>
      </c>
      <c r="L219" s="92">
        <f t="shared" si="18"/>
        <v>0</v>
      </c>
      <c r="M219" s="92">
        <f t="shared" si="18"/>
        <v>0</v>
      </c>
      <c r="N219" s="92">
        <f t="shared" si="18"/>
        <v>0</v>
      </c>
      <c r="O219" s="93">
        <f t="shared" si="18"/>
        <v>2084493</v>
      </c>
      <c r="P219" s="99">
        <f t="shared" si="17"/>
        <v>86.5963950520453</v>
      </c>
    </row>
    <row r="220" s="10" customFormat="1" ht="76" customHeight="1" spans="1:16">
      <c r="A220" s="100" t="s">
        <v>417</v>
      </c>
      <c r="B220" s="55" t="s">
        <v>418</v>
      </c>
      <c r="C220" s="104">
        <v>2259307</v>
      </c>
      <c r="D220" s="104">
        <v>1937807</v>
      </c>
      <c r="E220" s="61">
        <f t="shared" si="12"/>
        <v>85.7699728279512</v>
      </c>
      <c r="F220" s="55"/>
      <c r="G220" s="55"/>
      <c r="H220" s="55"/>
      <c r="I220" s="55"/>
      <c r="J220" s="55"/>
      <c r="K220" s="55"/>
      <c r="L220" s="55"/>
      <c r="M220" s="55"/>
      <c r="N220" s="55"/>
      <c r="O220" s="100">
        <v>1937807</v>
      </c>
      <c r="P220" s="103">
        <f t="shared" si="17"/>
        <v>85.7699728279512</v>
      </c>
    </row>
    <row r="221" s="10" customFormat="1" ht="60" customHeight="1" spans="1:16">
      <c r="A221" s="100" t="s">
        <v>419</v>
      </c>
      <c r="B221" s="55" t="s">
        <v>420</v>
      </c>
      <c r="C221" s="104">
        <v>147829</v>
      </c>
      <c r="D221" s="104">
        <v>146686</v>
      </c>
      <c r="E221" s="61">
        <f t="shared" si="12"/>
        <v>99.226809354051</v>
      </c>
      <c r="F221" s="55"/>
      <c r="G221" s="55"/>
      <c r="H221" s="55"/>
      <c r="I221" s="55"/>
      <c r="J221" s="55"/>
      <c r="K221" s="55"/>
      <c r="L221" s="55"/>
      <c r="M221" s="55"/>
      <c r="N221" s="55"/>
      <c r="O221" s="100">
        <v>146686</v>
      </c>
      <c r="P221" s="103">
        <f t="shared" si="17"/>
        <v>99.226809354051</v>
      </c>
    </row>
    <row r="222" s="10" customFormat="1" ht="26.25" customHeight="1" spans="1:16">
      <c r="A222" s="98" t="s">
        <v>421</v>
      </c>
      <c r="B222" s="45" t="s">
        <v>422</v>
      </c>
      <c r="C222" s="105">
        <f>C224+C225+C226+C227+C223</f>
        <v>12160272</v>
      </c>
      <c r="D222" s="105">
        <f t="shared" ref="D222:O222" si="19">D224+D225+D226+D227+D223</f>
        <v>11469416</v>
      </c>
      <c r="E222" s="105">
        <f t="shared" si="19"/>
        <v>416.488393253401</v>
      </c>
      <c r="F222" s="105">
        <f t="shared" si="19"/>
        <v>0</v>
      </c>
      <c r="G222" s="105">
        <f t="shared" si="19"/>
        <v>0</v>
      </c>
      <c r="H222" s="105">
        <f t="shared" si="19"/>
        <v>0</v>
      </c>
      <c r="I222" s="105">
        <f t="shared" si="19"/>
        <v>0</v>
      </c>
      <c r="J222" s="105">
        <f t="shared" si="19"/>
        <v>0</v>
      </c>
      <c r="K222" s="105">
        <f t="shared" si="19"/>
        <v>0</v>
      </c>
      <c r="L222" s="105">
        <f t="shared" si="19"/>
        <v>0</v>
      </c>
      <c r="M222" s="105">
        <f t="shared" si="19"/>
        <v>0</v>
      </c>
      <c r="N222" s="105">
        <f t="shared" si="19"/>
        <v>0</v>
      </c>
      <c r="O222" s="98">
        <f t="shared" si="19"/>
        <v>11469418</v>
      </c>
      <c r="P222" s="99">
        <f t="shared" si="17"/>
        <v>94.3187619487459</v>
      </c>
    </row>
    <row r="223" s="10" customFormat="1" ht="26.25" customHeight="1" spans="1:16">
      <c r="A223" s="100" t="s">
        <v>423</v>
      </c>
      <c r="B223" s="55" t="s">
        <v>424</v>
      </c>
      <c r="C223" s="104">
        <v>6414</v>
      </c>
      <c r="D223" s="104">
        <v>6413</v>
      </c>
      <c r="E223" s="61">
        <f t="shared" si="12"/>
        <v>99.9844091050826</v>
      </c>
      <c r="F223" s="55"/>
      <c r="G223" s="55"/>
      <c r="H223" s="55"/>
      <c r="I223" s="55"/>
      <c r="J223" s="55"/>
      <c r="K223" s="55"/>
      <c r="L223" s="55"/>
      <c r="M223" s="55"/>
      <c r="N223" s="55"/>
      <c r="O223" s="100">
        <v>6413</v>
      </c>
      <c r="P223" s="103">
        <f t="shared" si="17"/>
        <v>99.9844091050826</v>
      </c>
    </row>
    <row r="224" s="10" customFormat="1" ht="25.5" customHeight="1" spans="1:16">
      <c r="A224" s="100" t="s">
        <v>425</v>
      </c>
      <c r="B224" s="106" t="s">
        <v>426</v>
      </c>
      <c r="C224" s="104">
        <v>61696</v>
      </c>
      <c r="D224" s="104">
        <v>61662</v>
      </c>
      <c r="E224" s="61">
        <f t="shared" si="12"/>
        <v>99.9448910788382</v>
      </c>
      <c r="F224" s="55"/>
      <c r="G224" s="55"/>
      <c r="H224" s="55"/>
      <c r="I224" s="55"/>
      <c r="J224" s="55"/>
      <c r="K224" s="55"/>
      <c r="L224" s="55"/>
      <c r="M224" s="55"/>
      <c r="N224" s="55"/>
      <c r="O224" s="100">
        <v>61662</v>
      </c>
      <c r="P224" s="103">
        <f t="shared" si="17"/>
        <v>99.9448910788382</v>
      </c>
    </row>
    <row r="225" s="10" customFormat="1" ht="26.25" customHeight="1" spans="1:16">
      <c r="A225" s="100" t="s">
        <v>427</v>
      </c>
      <c r="B225" s="55" t="s">
        <v>428</v>
      </c>
      <c r="C225" s="104">
        <v>292520</v>
      </c>
      <c r="D225" s="104">
        <v>201919</v>
      </c>
      <c r="E225" s="61">
        <f t="shared" si="12"/>
        <v>69.027416928757</v>
      </c>
      <c r="F225" s="55"/>
      <c r="G225" s="55"/>
      <c r="H225" s="55"/>
      <c r="I225" s="55"/>
      <c r="J225" s="55"/>
      <c r="K225" s="55"/>
      <c r="L225" s="55"/>
      <c r="M225" s="55"/>
      <c r="N225" s="55"/>
      <c r="O225" s="100">
        <v>201919</v>
      </c>
      <c r="P225" s="103">
        <f t="shared" si="17"/>
        <v>69.027416928757</v>
      </c>
    </row>
    <row r="226" s="10" customFormat="1" ht="34.5" customHeight="1" spans="1:16">
      <c r="A226" s="100" t="s">
        <v>429</v>
      </c>
      <c r="B226" s="55" t="s">
        <v>430</v>
      </c>
      <c r="C226" s="104">
        <v>10837190</v>
      </c>
      <c r="D226" s="104">
        <v>10732670</v>
      </c>
      <c r="E226" s="61">
        <f t="shared" si="12"/>
        <v>99.0355433465686</v>
      </c>
      <c r="F226" s="55"/>
      <c r="G226" s="55"/>
      <c r="H226" s="55"/>
      <c r="I226" s="55"/>
      <c r="J226" s="55"/>
      <c r="K226" s="55"/>
      <c r="L226" s="55"/>
      <c r="M226" s="55"/>
      <c r="N226" s="55"/>
      <c r="O226" s="100">
        <v>10732669</v>
      </c>
      <c r="P226" s="103">
        <f t="shared" si="17"/>
        <v>99.0355341190844</v>
      </c>
    </row>
    <row r="227" s="10" customFormat="1" ht="42" customHeight="1" spans="1:16">
      <c r="A227" s="100" t="s">
        <v>431</v>
      </c>
      <c r="B227" s="55" t="s">
        <v>432</v>
      </c>
      <c r="C227" s="104">
        <v>962452</v>
      </c>
      <c r="D227" s="104">
        <v>466752</v>
      </c>
      <c r="E227" s="61">
        <f t="shared" si="12"/>
        <v>48.4961327941549</v>
      </c>
      <c r="F227" s="55"/>
      <c r="G227" s="55"/>
      <c r="H227" s="55"/>
      <c r="I227" s="55"/>
      <c r="J227" s="55"/>
      <c r="K227" s="55"/>
      <c r="L227" s="55"/>
      <c r="M227" s="55"/>
      <c r="N227" s="55"/>
      <c r="O227" s="100">
        <v>466755</v>
      </c>
      <c r="P227" s="103">
        <f t="shared" si="17"/>
        <v>48.4964444980113</v>
      </c>
    </row>
    <row r="228" s="10" customFormat="1" ht="38" customHeight="1" spans="1:16">
      <c r="A228" s="98" t="s">
        <v>433</v>
      </c>
      <c r="B228" s="45" t="s">
        <v>434</v>
      </c>
      <c r="C228" s="105">
        <f>C229+C230+C231+C232</f>
        <v>5032116</v>
      </c>
      <c r="D228" s="105">
        <f t="shared" ref="D228:O228" si="20">D229+D230+D231+D232</f>
        <v>4084951</v>
      </c>
      <c r="E228" s="105">
        <f t="shared" si="20"/>
        <v>329.50150320774</v>
      </c>
      <c r="F228" s="105">
        <f t="shared" si="20"/>
        <v>0</v>
      </c>
      <c r="G228" s="105">
        <f t="shared" si="20"/>
        <v>0</v>
      </c>
      <c r="H228" s="105">
        <f t="shared" si="20"/>
        <v>0</v>
      </c>
      <c r="I228" s="105">
        <f t="shared" si="20"/>
        <v>0</v>
      </c>
      <c r="J228" s="105">
        <f t="shared" si="20"/>
        <v>0</v>
      </c>
      <c r="K228" s="105">
        <f t="shared" si="20"/>
        <v>0</v>
      </c>
      <c r="L228" s="105">
        <f t="shared" si="20"/>
        <v>0</v>
      </c>
      <c r="M228" s="105">
        <f t="shared" si="20"/>
        <v>0</v>
      </c>
      <c r="N228" s="105">
        <f t="shared" si="20"/>
        <v>0</v>
      </c>
      <c r="O228" s="98">
        <f t="shared" si="20"/>
        <v>4084952</v>
      </c>
      <c r="P228" s="99">
        <f t="shared" si="17"/>
        <v>81.1776199117826</v>
      </c>
    </row>
    <row r="229" s="10" customFormat="1" ht="22.5" customHeight="1" spans="1:16">
      <c r="A229" s="100" t="s">
        <v>435</v>
      </c>
      <c r="B229" s="55" t="s">
        <v>436</v>
      </c>
      <c r="C229" s="104">
        <v>793475</v>
      </c>
      <c r="D229" s="104">
        <v>774670</v>
      </c>
      <c r="E229" s="61">
        <f t="shared" si="12"/>
        <v>97.6300450549797</v>
      </c>
      <c r="F229" s="55"/>
      <c r="G229" s="55"/>
      <c r="H229" s="55"/>
      <c r="I229" s="55"/>
      <c r="J229" s="55"/>
      <c r="K229" s="55"/>
      <c r="L229" s="55"/>
      <c r="M229" s="55"/>
      <c r="N229" s="55"/>
      <c r="O229" s="100">
        <v>774670</v>
      </c>
      <c r="P229" s="103">
        <f t="shared" si="17"/>
        <v>97.6300450549797</v>
      </c>
    </row>
    <row r="230" s="10" customFormat="1" ht="27.75" customHeight="1" spans="1:16">
      <c r="A230" s="100" t="s">
        <v>437</v>
      </c>
      <c r="B230" s="55" t="s">
        <v>438</v>
      </c>
      <c r="C230" s="104">
        <v>1748065</v>
      </c>
      <c r="D230" s="104">
        <v>1482329</v>
      </c>
      <c r="E230" s="61">
        <f t="shared" si="12"/>
        <v>84.798276951944</v>
      </c>
      <c r="F230" s="55"/>
      <c r="G230" s="55"/>
      <c r="H230" s="55"/>
      <c r="I230" s="55"/>
      <c r="J230" s="55"/>
      <c r="K230" s="55"/>
      <c r="L230" s="55"/>
      <c r="M230" s="55"/>
      <c r="N230" s="55"/>
      <c r="O230" s="100">
        <v>1482329</v>
      </c>
      <c r="P230" s="103">
        <f t="shared" si="17"/>
        <v>84.798276951944</v>
      </c>
    </row>
    <row r="231" s="10" customFormat="1" ht="33" customHeight="1" spans="1:16">
      <c r="A231" s="100" t="s">
        <v>439</v>
      </c>
      <c r="B231" s="55" t="s">
        <v>440</v>
      </c>
      <c r="C231" s="104">
        <v>1202455</v>
      </c>
      <c r="D231" s="104">
        <v>933831</v>
      </c>
      <c r="E231" s="61">
        <f t="shared" si="12"/>
        <v>77.6603698267295</v>
      </c>
      <c r="F231" s="55"/>
      <c r="G231" s="55"/>
      <c r="H231" s="55"/>
      <c r="I231" s="55"/>
      <c r="J231" s="55"/>
      <c r="K231" s="55"/>
      <c r="L231" s="55"/>
      <c r="M231" s="55"/>
      <c r="N231" s="55"/>
      <c r="O231" s="100">
        <v>933832</v>
      </c>
      <c r="P231" s="103">
        <f t="shared" si="17"/>
        <v>77.6604529899248</v>
      </c>
    </row>
    <row r="232" s="10" customFormat="1" ht="52.5" customHeight="1" spans="1:16">
      <c r="A232" s="100" t="s">
        <v>441</v>
      </c>
      <c r="B232" s="55" t="s">
        <v>442</v>
      </c>
      <c r="C232" s="104">
        <v>1288121</v>
      </c>
      <c r="D232" s="104">
        <v>894121</v>
      </c>
      <c r="E232" s="61">
        <f t="shared" si="12"/>
        <v>69.4128113740867</v>
      </c>
      <c r="F232" s="55"/>
      <c r="G232" s="55"/>
      <c r="H232" s="55"/>
      <c r="I232" s="55"/>
      <c r="J232" s="55"/>
      <c r="K232" s="55"/>
      <c r="L232" s="55"/>
      <c r="M232" s="55"/>
      <c r="N232" s="55"/>
      <c r="O232" s="100">
        <v>894121</v>
      </c>
      <c r="P232" s="103">
        <f t="shared" si="17"/>
        <v>69.4128113740867</v>
      </c>
    </row>
    <row r="233" s="10" customFormat="1" ht="36" customHeight="1" spans="1:16">
      <c r="A233" s="98" t="s">
        <v>443</v>
      </c>
      <c r="B233" s="45" t="s">
        <v>444</v>
      </c>
      <c r="C233" s="105">
        <f>C234</f>
        <v>128719</v>
      </c>
      <c r="D233" s="105">
        <f t="shared" ref="D233:O233" si="21">D234</f>
        <v>94390</v>
      </c>
      <c r="E233" s="105">
        <f t="shared" si="21"/>
        <v>73.3302775813982</v>
      </c>
      <c r="F233" s="105">
        <f t="shared" si="21"/>
        <v>0</v>
      </c>
      <c r="G233" s="105">
        <f t="shared" si="21"/>
        <v>0</v>
      </c>
      <c r="H233" s="105">
        <f t="shared" si="21"/>
        <v>0</v>
      </c>
      <c r="I233" s="105">
        <f t="shared" si="21"/>
        <v>0</v>
      </c>
      <c r="J233" s="105">
        <f t="shared" si="21"/>
        <v>0</v>
      </c>
      <c r="K233" s="105">
        <f t="shared" si="21"/>
        <v>0</v>
      </c>
      <c r="L233" s="105">
        <f t="shared" si="21"/>
        <v>0</v>
      </c>
      <c r="M233" s="105">
        <f t="shared" si="21"/>
        <v>0</v>
      </c>
      <c r="N233" s="105">
        <f t="shared" si="21"/>
        <v>0</v>
      </c>
      <c r="O233" s="98">
        <f t="shared" si="21"/>
        <v>94390</v>
      </c>
      <c r="P233" s="99">
        <f t="shared" si="17"/>
        <v>73.3302775813982</v>
      </c>
    </row>
    <row r="234" s="10" customFormat="1" ht="42" customHeight="1" spans="1:16">
      <c r="A234" s="100" t="s">
        <v>445</v>
      </c>
      <c r="B234" s="55" t="s">
        <v>446</v>
      </c>
      <c r="C234" s="104">
        <v>128719</v>
      </c>
      <c r="D234" s="104">
        <v>94390</v>
      </c>
      <c r="E234" s="61">
        <f t="shared" si="12"/>
        <v>73.3302775813982</v>
      </c>
      <c r="F234" s="55"/>
      <c r="G234" s="55"/>
      <c r="H234" s="55"/>
      <c r="I234" s="55"/>
      <c r="J234" s="55"/>
      <c r="K234" s="55"/>
      <c r="L234" s="55"/>
      <c r="M234" s="55"/>
      <c r="N234" s="55"/>
      <c r="O234" s="100">
        <v>94390</v>
      </c>
      <c r="P234" s="103">
        <f t="shared" si="17"/>
        <v>73.3302775813982</v>
      </c>
    </row>
    <row r="235" s="10" customFormat="1" ht="26.25" customHeight="1" spans="1:16">
      <c r="A235" s="98" t="s">
        <v>447</v>
      </c>
      <c r="B235" s="45" t="s">
        <v>448</v>
      </c>
      <c r="C235" s="105">
        <f>C236+C237+C238+C239+C240+C241</f>
        <v>29125002</v>
      </c>
      <c r="D235" s="105">
        <f t="shared" ref="D235:O235" si="22">D236+D237+D240+D241+D239+D238</f>
        <v>28674667</v>
      </c>
      <c r="E235" s="105">
        <f t="shared" si="22"/>
        <v>568.876483716658</v>
      </c>
      <c r="F235" s="105">
        <f t="shared" si="22"/>
        <v>0</v>
      </c>
      <c r="G235" s="105">
        <f t="shared" si="22"/>
        <v>0</v>
      </c>
      <c r="H235" s="105">
        <f t="shared" si="22"/>
        <v>0</v>
      </c>
      <c r="I235" s="105">
        <f t="shared" si="22"/>
        <v>0</v>
      </c>
      <c r="J235" s="105">
        <f t="shared" si="22"/>
        <v>0</v>
      </c>
      <c r="K235" s="105">
        <f t="shared" si="22"/>
        <v>0</v>
      </c>
      <c r="L235" s="105">
        <f t="shared" si="22"/>
        <v>0</v>
      </c>
      <c r="M235" s="105">
        <f t="shared" si="22"/>
        <v>0</v>
      </c>
      <c r="N235" s="105">
        <f t="shared" si="22"/>
        <v>0</v>
      </c>
      <c r="O235" s="98">
        <f t="shared" si="22"/>
        <v>28674667</v>
      </c>
      <c r="P235" s="99">
        <f t="shared" si="17"/>
        <v>98.4537855139031</v>
      </c>
    </row>
    <row r="236" s="10" customFormat="1" ht="26.25" customHeight="1" spans="1:16">
      <c r="A236" s="100" t="s">
        <v>449</v>
      </c>
      <c r="B236" s="55" t="s">
        <v>450</v>
      </c>
      <c r="C236" s="104">
        <v>8487992</v>
      </c>
      <c r="D236" s="104">
        <v>8468306</v>
      </c>
      <c r="E236" s="61">
        <f t="shared" si="12"/>
        <v>99.7680723544509</v>
      </c>
      <c r="F236" s="55"/>
      <c r="G236" s="55"/>
      <c r="H236" s="55"/>
      <c r="I236" s="55"/>
      <c r="J236" s="55"/>
      <c r="K236" s="55"/>
      <c r="L236" s="55"/>
      <c r="M236" s="55"/>
      <c r="N236" s="55"/>
      <c r="O236" s="100">
        <v>8468306</v>
      </c>
      <c r="P236" s="103">
        <f t="shared" si="17"/>
        <v>99.7680723544509</v>
      </c>
    </row>
    <row r="237" s="10" customFormat="1" ht="26.25" customHeight="1" spans="1:16">
      <c r="A237" s="100" t="s">
        <v>451</v>
      </c>
      <c r="B237" s="55" t="s">
        <v>452</v>
      </c>
      <c r="C237" s="104">
        <v>11742036</v>
      </c>
      <c r="D237" s="104">
        <v>11664884</v>
      </c>
      <c r="E237" s="61">
        <f t="shared" si="12"/>
        <v>99.3429418884425</v>
      </c>
      <c r="F237" s="55"/>
      <c r="G237" s="55"/>
      <c r="H237" s="55"/>
      <c r="I237" s="55"/>
      <c r="J237" s="55"/>
      <c r="K237" s="55"/>
      <c r="L237" s="55"/>
      <c r="M237" s="55"/>
      <c r="N237" s="55"/>
      <c r="O237" s="100">
        <v>11664883</v>
      </c>
      <c r="P237" s="103">
        <f t="shared" si="17"/>
        <v>99.3429333720319</v>
      </c>
    </row>
    <row r="238" s="10" customFormat="1" ht="26.25" customHeight="1" spans="1:16">
      <c r="A238" s="100" t="s">
        <v>453</v>
      </c>
      <c r="B238" s="55" t="s">
        <v>454</v>
      </c>
      <c r="C238" s="104">
        <v>2655215</v>
      </c>
      <c r="D238" s="104">
        <v>2646737</v>
      </c>
      <c r="E238" s="61">
        <f t="shared" si="12"/>
        <v>99.6807038224777</v>
      </c>
      <c r="F238" s="55"/>
      <c r="G238" s="55"/>
      <c r="H238" s="55"/>
      <c r="I238" s="55"/>
      <c r="J238" s="55"/>
      <c r="K238" s="55"/>
      <c r="L238" s="55"/>
      <c r="M238" s="55"/>
      <c r="N238" s="55"/>
      <c r="O238" s="100">
        <v>2646738</v>
      </c>
      <c r="P238" s="103">
        <f t="shared" si="17"/>
        <v>99.6807414842113</v>
      </c>
    </row>
    <row r="239" s="10" customFormat="1" ht="41.25" customHeight="1" spans="1:16">
      <c r="A239" s="100" t="s">
        <v>455</v>
      </c>
      <c r="B239" s="55" t="s">
        <v>456</v>
      </c>
      <c r="C239" s="104">
        <v>674</v>
      </c>
      <c r="D239" s="104">
        <v>524</v>
      </c>
      <c r="E239" s="61">
        <f t="shared" si="12"/>
        <v>77.7448071216617</v>
      </c>
      <c r="F239" s="55"/>
      <c r="G239" s="55"/>
      <c r="H239" s="55"/>
      <c r="I239" s="55"/>
      <c r="J239" s="55"/>
      <c r="K239" s="55"/>
      <c r="L239" s="55"/>
      <c r="M239" s="55"/>
      <c r="N239" s="55"/>
      <c r="O239" s="100">
        <v>524</v>
      </c>
      <c r="P239" s="103">
        <f t="shared" si="17"/>
        <v>77.7448071216617</v>
      </c>
    </row>
    <row r="240" s="10" customFormat="1" ht="24.75" customHeight="1" spans="1:16">
      <c r="A240" s="100" t="s">
        <v>457</v>
      </c>
      <c r="B240" s="55" t="s">
        <v>458</v>
      </c>
      <c r="C240" s="104">
        <v>4695</v>
      </c>
      <c r="D240" s="104">
        <v>4595</v>
      </c>
      <c r="E240" s="61">
        <f t="shared" si="12"/>
        <v>97.8700745473908</v>
      </c>
      <c r="F240" s="55"/>
      <c r="G240" s="55"/>
      <c r="H240" s="55"/>
      <c r="I240" s="55"/>
      <c r="J240" s="55"/>
      <c r="K240" s="55"/>
      <c r="L240" s="55"/>
      <c r="M240" s="55"/>
      <c r="N240" s="55"/>
      <c r="O240" s="100">
        <v>4595</v>
      </c>
      <c r="P240" s="103">
        <f t="shared" si="17"/>
        <v>97.8700745473908</v>
      </c>
    </row>
    <row r="241" s="10" customFormat="1" ht="40" customHeight="1" spans="1:16">
      <c r="A241" s="100" t="s">
        <v>459</v>
      </c>
      <c r="B241" s="55" t="s">
        <v>460</v>
      </c>
      <c r="C241" s="104">
        <v>6234390</v>
      </c>
      <c r="D241" s="104">
        <v>5889621</v>
      </c>
      <c r="E241" s="61">
        <f t="shared" si="12"/>
        <v>94.469883982234</v>
      </c>
      <c r="F241" s="55"/>
      <c r="G241" s="55"/>
      <c r="H241" s="55"/>
      <c r="I241" s="55"/>
      <c r="J241" s="55"/>
      <c r="K241" s="55"/>
      <c r="L241" s="55"/>
      <c r="M241" s="55"/>
      <c r="N241" s="55"/>
      <c r="O241" s="100">
        <v>5889621</v>
      </c>
      <c r="P241" s="103">
        <f t="shared" si="17"/>
        <v>94.469883982234</v>
      </c>
    </row>
    <row r="242" s="10" customFormat="1" ht="27" customHeight="1" spans="1:16">
      <c r="A242" s="98" t="s">
        <v>461</v>
      </c>
      <c r="B242" s="45" t="s">
        <v>462</v>
      </c>
      <c r="C242" s="105">
        <f>C243+C244</f>
        <v>702334</v>
      </c>
      <c r="D242" s="105">
        <f t="shared" ref="D242:O242" si="23">D243+D244</f>
        <v>695213</v>
      </c>
      <c r="E242" s="105">
        <f t="shared" si="23"/>
        <v>198.770315847039</v>
      </c>
      <c r="F242" s="105">
        <f t="shared" si="23"/>
        <v>0</v>
      </c>
      <c r="G242" s="105">
        <f t="shared" si="23"/>
        <v>0</v>
      </c>
      <c r="H242" s="105">
        <f t="shared" si="23"/>
        <v>0</v>
      </c>
      <c r="I242" s="105">
        <f t="shared" si="23"/>
        <v>0</v>
      </c>
      <c r="J242" s="105">
        <f t="shared" si="23"/>
        <v>0</v>
      </c>
      <c r="K242" s="105">
        <f t="shared" si="23"/>
        <v>0</v>
      </c>
      <c r="L242" s="105">
        <f t="shared" si="23"/>
        <v>0</v>
      </c>
      <c r="M242" s="105">
        <f t="shared" si="23"/>
        <v>0</v>
      </c>
      <c r="N242" s="105">
        <f t="shared" si="23"/>
        <v>0</v>
      </c>
      <c r="O242" s="98">
        <f t="shared" si="23"/>
        <v>695213</v>
      </c>
      <c r="P242" s="99">
        <f t="shared" si="17"/>
        <v>98.9860949348885</v>
      </c>
    </row>
    <row r="243" s="10" customFormat="1" ht="27" customHeight="1" spans="1:16">
      <c r="A243" s="100" t="s">
        <v>463</v>
      </c>
      <c r="B243" s="55" t="s">
        <v>464</v>
      </c>
      <c r="C243" s="104">
        <v>583885</v>
      </c>
      <c r="D243" s="104">
        <v>576779</v>
      </c>
      <c r="E243" s="61">
        <f t="shared" si="12"/>
        <v>98.7829795250777</v>
      </c>
      <c r="F243" s="55"/>
      <c r="G243" s="55"/>
      <c r="H243" s="55"/>
      <c r="I243" s="55"/>
      <c r="J243" s="55"/>
      <c r="K243" s="55"/>
      <c r="L243" s="55"/>
      <c r="M243" s="55"/>
      <c r="N243" s="55"/>
      <c r="O243" s="100">
        <v>576779</v>
      </c>
      <c r="P243" s="103">
        <f t="shared" si="17"/>
        <v>98.7829795250777</v>
      </c>
    </row>
    <row r="244" s="10" customFormat="1" ht="54" customHeight="1" spans="1:16">
      <c r="A244" s="100" t="s">
        <v>465</v>
      </c>
      <c r="B244" s="55" t="s">
        <v>466</v>
      </c>
      <c r="C244" s="104">
        <v>118449</v>
      </c>
      <c r="D244" s="104">
        <v>118434</v>
      </c>
      <c r="E244" s="61">
        <f t="shared" si="12"/>
        <v>99.9873363219614</v>
      </c>
      <c r="F244" s="55"/>
      <c r="G244" s="55"/>
      <c r="H244" s="55"/>
      <c r="I244" s="55"/>
      <c r="J244" s="55"/>
      <c r="K244" s="55"/>
      <c r="L244" s="55"/>
      <c r="M244" s="55"/>
      <c r="N244" s="55"/>
      <c r="O244" s="100">
        <v>118434</v>
      </c>
      <c r="P244" s="103">
        <f t="shared" si="17"/>
        <v>99.9873363219614</v>
      </c>
    </row>
    <row r="245" s="10" customFormat="1" ht="27" customHeight="1" spans="1:16">
      <c r="A245" s="98">
        <v>1000</v>
      </c>
      <c r="B245" s="45" t="s">
        <v>467</v>
      </c>
      <c r="C245" s="105">
        <f>C246+C247+C248+C249</f>
        <v>1041015</v>
      </c>
      <c r="D245" s="105">
        <f t="shared" ref="D245:O245" si="24">D246+D247+D248+D249</f>
        <v>1031585</v>
      </c>
      <c r="E245" s="105">
        <f t="shared" si="24"/>
        <v>391.88228793457</v>
      </c>
      <c r="F245" s="105">
        <f t="shared" si="24"/>
        <v>0</v>
      </c>
      <c r="G245" s="105">
        <f t="shared" si="24"/>
        <v>0</v>
      </c>
      <c r="H245" s="105">
        <f t="shared" si="24"/>
        <v>0</v>
      </c>
      <c r="I245" s="105">
        <f t="shared" si="24"/>
        <v>0</v>
      </c>
      <c r="J245" s="105">
        <f t="shared" si="24"/>
        <v>0</v>
      </c>
      <c r="K245" s="105">
        <f t="shared" si="24"/>
        <v>0</v>
      </c>
      <c r="L245" s="105">
        <f t="shared" si="24"/>
        <v>0</v>
      </c>
      <c r="M245" s="105">
        <f t="shared" si="24"/>
        <v>0</v>
      </c>
      <c r="N245" s="105">
        <f t="shared" si="24"/>
        <v>0</v>
      </c>
      <c r="O245" s="98">
        <f t="shared" si="24"/>
        <v>1031585</v>
      </c>
      <c r="P245" s="99">
        <f t="shared" si="17"/>
        <v>99.0941533023059</v>
      </c>
    </row>
    <row r="246" s="10" customFormat="1" ht="27" customHeight="1" spans="1:16">
      <c r="A246" s="100">
        <v>1001</v>
      </c>
      <c r="B246" s="55" t="s">
        <v>468</v>
      </c>
      <c r="C246" s="104">
        <v>231057</v>
      </c>
      <c r="D246" s="104">
        <v>231056</v>
      </c>
      <c r="E246" s="61">
        <f t="shared" si="12"/>
        <v>99.9995672063603</v>
      </c>
      <c r="F246" s="55"/>
      <c r="G246" s="55"/>
      <c r="H246" s="55"/>
      <c r="I246" s="55"/>
      <c r="J246" s="55"/>
      <c r="K246" s="55"/>
      <c r="L246" s="55"/>
      <c r="M246" s="55"/>
      <c r="N246" s="55"/>
      <c r="O246" s="100">
        <v>231056</v>
      </c>
      <c r="P246" s="103">
        <f t="shared" si="17"/>
        <v>99.9995672063603</v>
      </c>
    </row>
    <row r="247" s="10" customFormat="1" ht="27" customHeight="1" spans="1:16">
      <c r="A247" s="100">
        <v>1003</v>
      </c>
      <c r="B247" s="55" t="s">
        <v>469</v>
      </c>
      <c r="C247" s="104">
        <v>438228</v>
      </c>
      <c r="D247" s="104">
        <v>438227</v>
      </c>
      <c r="E247" s="61">
        <f t="shared" si="12"/>
        <v>99.9997718082824</v>
      </c>
      <c r="F247" s="55"/>
      <c r="G247" s="55"/>
      <c r="H247" s="55"/>
      <c r="I247" s="55"/>
      <c r="J247" s="55"/>
      <c r="K247" s="55"/>
      <c r="L247" s="55"/>
      <c r="M247" s="55"/>
      <c r="N247" s="55"/>
      <c r="O247" s="100">
        <v>438228</v>
      </c>
      <c r="P247" s="103">
        <f t="shared" si="17"/>
        <v>100</v>
      </c>
    </row>
    <row r="248" s="10" customFormat="1" ht="27" customHeight="1" spans="1:16">
      <c r="A248" s="100">
        <v>1004</v>
      </c>
      <c r="B248" s="55" t="s">
        <v>470</v>
      </c>
      <c r="C248" s="104">
        <v>312190</v>
      </c>
      <c r="D248" s="104">
        <v>306512</v>
      </c>
      <c r="E248" s="61">
        <f t="shared" si="12"/>
        <v>98.1812357858996</v>
      </c>
      <c r="F248" s="55"/>
      <c r="G248" s="55"/>
      <c r="H248" s="55"/>
      <c r="I248" s="55"/>
      <c r="J248" s="55"/>
      <c r="K248" s="55"/>
      <c r="L248" s="55"/>
      <c r="M248" s="55"/>
      <c r="N248" s="55"/>
      <c r="O248" s="100">
        <v>306512</v>
      </c>
      <c r="P248" s="103">
        <f t="shared" si="17"/>
        <v>98.1812357858996</v>
      </c>
    </row>
    <row r="249" s="10" customFormat="1" ht="39" customHeight="1" spans="1:16">
      <c r="A249" s="100">
        <v>1006</v>
      </c>
      <c r="B249" s="55" t="s">
        <v>471</v>
      </c>
      <c r="C249" s="104">
        <v>59540</v>
      </c>
      <c r="D249" s="104">
        <v>55790</v>
      </c>
      <c r="E249" s="61">
        <f t="shared" si="12"/>
        <v>93.7017131340275</v>
      </c>
      <c r="F249" s="55"/>
      <c r="G249" s="55"/>
      <c r="H249" s="55"/>
      <c r="I249" s="55"/>
      <c r="J249" s="55"/>
      <c r="K249" s="55"/>
      <c r="L249" s="55"/>
      <c r="M249" s="55"/>
      <c r="N249" s="55"/>
      <c r="O249" s="100">
        <v>55789</v>
      </c>
      <c r="P249" s="103">
        <f t="shared" si="17"/>
        <v>93.7000335908633</v>
      </c>
    </row>
    <row r="250" s="10" customFormat="1" ht="42" customHeight="1" spans="1:16">
      <c r="A250" s="98">
        <v>1100</v>
      </c>
      <c r="B250" s="45" t="s">
        <v>472</v>
      </c>
      <c r="C250" s="105">
        <f>C251+C253+C254+C252</f>
        <v>1930481</v>
      </c>
      <c r="D250" s="105">
        <f t="shared" ref="D250:O250" si="25">D251+D253+D254+D252</f>
        <v>1872241</v>
      </c>
      <c r="E250" s="105">
        <f t="shared" si="25"/>
        <v>376.752447391834</v>
      </c>
      <c r="F250" s="105">
        <f t="shared" si="25"/>
        <v>0</v>
      </c>
      <c r="G250" s="105">
        <f t="shared" si="25"/>
        <v>0</v>
      </c>
      <c r="H250" s="105">
        <f t="shared" si="25"/>
        <v>0</v>
      </c>
      <c r="I250" s="105">
        <f t="shared" si="25"/>
        <v>0</v>
      </c>
      <c r="J250" s="105">
        <f t="shared" si="25"/>
        <v>0</v>
      </c>
      <c r="K250" s="105">
        <f t="shared" si="25"/>
        <v>0</v>
      </c>
      <c r="L250" s="105">
        <f t="shared" si="25"/>
        <v>0</v>
      </c>
      <c r="M250" s="105">
        <f t="shared" si="25"/>
        <v>0</v>
      </c>
      <c r="N250" s="105">
        <f t="shared" si="25"/>
        <v>0</v>
      </c>
      <c r="O250" s="98">
        <f t="shared" si="25"/>
        <v>1872242</v>
      </c>
      <c r="P250" s="99">
        <f t="shared" si="17"/>
        <v>96.9831870917145</v>
      </c>
    </row>
    <row r="251" s="10" customFormat="1" ht="27" customHeight="1" spans="1:16">
      <c r="A251" s="100">
        <v>1101</v>
      </c>
      <c r="B251" s="55" t="s">
        <v>473</v>
      </c>
      <c r="C251" s="104">
        <v>173001</v>
      </c>
      <c r="D251" s="104">
        <v>172629</v>
      </c>
      <c r="E251" s="61">
        <f t="shared" si="12"/>
        <v>99.7849723412003</v>
      </c>
      <c r="F251" s="55"/>
      <c r="G251" s="55"/>
      <c r="H251" s="55"/>
      <c r="I251" s="55"/>
      <c r="J251" s="55"/>
      <c r="K251" s="55"/>
      <c r="L251" s="55"/>
      <c r="M251" s="55"/>
      <c r="N251" s="55"/>
      <c r="O251" s="100">
        <v>172630</v>
      </c>
      <c r="P251" s="103">
        <f t="shared" si="17"/>
        <v>99.7855503725412</v>
      </c>
    </row>
    <row r="252" s="10" customFormat="1" ht="27" customHeight="1" spans="1:16">
      <c r="A252" s="100" t="s">
        <v>474</v>
      </c>
      <c r="B252" s="55" t="s">
        <v>475</v>
      </c>
      <c r="C252" s="104">
        <v>62420</v>
      </c>
      <c r="D252" s="104">
        <v>53038</v>
      </c>
      <c r="E252" s="61">
        <f t="shared" si="12"/>
        <v>84.9695610381288</v>
      </c>
      <c r="F252" s="55"/>
      <c r="G252" s="55"/>
      <c r="H252" s="55"/>
      <c r="I252" s="55"/>
      <c r="J252" s="55"/>
      <c r="K252" s="55"/>
      <c r="L252" s="55"/>
      <c r="M252" s="55"/>
      <c r="N252" s="55"/>
      <c r="O252" s="100">
        <v>53038</v>
      </c>
      <c r="P252" s="103">
        <f t="shared" si="17"/>
        <v>84.9695610381288</v>
      </c>
    </row>
    <row r="253" s="10" customFormat="1" ht="27" customHeight="1" spans="1:16">
      <c r="A253" s="100" t="s">
        <v>476</v>
      </c>
      <c r="B253" s="55" t="s">
        <v>477</v>
      </c>
      <c r="C253" s="104">
        <v>1104214</v>
      </c>
      <c r="D253" s="104">
        <v>1101620</v>
      </c>
      <c r="E253" s="61">
        <f t="shared" si="12"/>
        <v>99.7650817685702</v>
      </c>
      <c r="F253" s="55"/>
      <c r="G253" s="55"/>
      <c r="H253" s="55"/>
      <c r="I253" s="55"/>
      <c r="J253" s="55"/>
      <c r="K253" s="55"/>
      <c r="L253" s="55"/>
      <c r="M253" s="55"/>
      <c r="N253" s="55"/>
      <c r="O253" s="100">
        <v>1101620</v>
      </c>
      <c r="P253" s="103">
        <f t="shared" si="17"/>
        <v>99.7650817685702</v>
      </c>
    </row>
    <row r="254" s="10" customFormat="1" ht="42" customHeight="1" spans="1:16">
      <c r="A254" s="100">
        <v>1105</v>
      </c>
      <c r="B254" s="55" t="s">
        <v>478</v>
      </c>
      <c r="C254" s="104">
        <v>590846</v>
      </c>
      <c r="D254" s="104">
        <v>544954</v>
      </c>
      <c r="E254" s="61">
        <f t="shared" si="12"/>
        <v>92.232832243935</v>
      </c>
      <c r="F254" s="55"/>
      <c r="G254" s="55"/>
      <c r="H254" s="55"/>
      <c r="I254" s="55"/>
      <c r="J254" s="55"/>
      <c r="K254" s="55"/>
      <c r="L254" s="55"/>
      <c r="M254" s="55"/>
      <c r="N254" s="55"/>
      <c r="O254" s="100">
        <v>544954</v>
      </c>
      <c r="P254" s="103">
        <f t="shared" si="17"/>
        <v>92.232832243935</v>
      </c>
    </row>
    <row r="255" s="10" customFormat="1" ht="41" customHeight="1" spans="1:16">
      <c r="A255" s="98" t="s">
        <v>479</v>
      </c>
      <c r="B255" s="45" t="s">
        <v>480</v>
      </c>
      <c r="C255" s="105">
        <f>C256</f>
        <v>26108</v>
      </c>
      <c r="D255" s="105">
        <f t="shared" ref="D255:O255" si="26">D256</f>
        <v>26069</v>
      </c>
      <c r="E255" s="105">
        <f t="shared" si="26"/>
        <v>99.8506204994638</v>
      </c>
      <c r="F255" s="105">
        <f t="shared" si="26"/>
        <v>0</v>
      </c>
      <c r="G255" s="105">
        <f t="shared" si="26"/>
        <v>0</v>
      </c>
      <c r="H255" s="105">
        <f t="shared" si="26"/>
        <v>0</v>
      </c>
      <c r="I255" s="105">
        <f t="shared" si="26"/>
        <v>0</v>
      </c>
      <c r="J255" s="105">
        <f t="shared" si="26"/>
        <v>0</v>
      </c>
      <c r="K255" s="105">
        <f t="shared" si="26"/>
        <v>0</v>
      </c>
      <c r="L255" s="105">
        <f t="shared" si="26"/>
        <v>0</v>
      </c>
      <c r="M255" s="105">
        <f t="shared" si="26"/>
        <v>0</v>
      </c>
      <c r="N255" s="105">
        <f t="shared" si="26"/>
        <v>0</v>
      </c>
      <c r="O255" s="98">
        <f t="shared" si="26"/>
        <v>26069</v>
      </c>
      <c r="P255" s="99">
        <f t="shared" si="17"/>
        <v>99.8506204994638</v>
      </c>
    </row>
    <row r="256" s="10" customFormat="1" ht="27" customHeight="1" spans="1:16">
      <c r="A256" s="100" t="s">
        <v>481</v>
      </c>
      <c r="B256" s="55" t="s">
        <v>482</v>
      </c>
      <c r="C256" s="104">
        <v>26108</v>
      </c>
      <c r="D256" s="104">
        <v>26069</v>
      </c>
      <c r="E256" s="61">
        <f t="shared" si="12"/>
        <v>99.8506204994638</v>
      </c>
      <c r="F256" s="55"/>
      <c r="G256" s="55"/>
      <c r="H256" s="55"/>
      <c r="I256" s="55"/>
      <c r="J256" s="55"/>
      <c r="K256" s="55"/>
      <c r="L256" s="55"/>
      <c r="M256" s="55"/>
      <c r="N256" s="55"/>
      <c r="O256" s="100">
        <v>26069</v>
      </c>
      <c r="P256" s="103">
        <f t="shared" si="17"/>
        <v>99.8506204994638</v>
      </c>
    </row>
    <row r="257" s="10" customFormat="1" ht="42" customHeight="1" spans="1:24">
      <c r="A257" s="98">
        <v>1300</v>
      </c>
      <c r="B257" s="45" t="s">
        <v>483</v>
      </c>
      <c r="C257" s="105">
        <f>C258</f>
        <v>46819</v>
      </c>
      <c r="D257" s="105">
        <f t="shared" ref="D257:O257" si="27">D258</f>
        <v>46693</v>
      </c>
      <c r="E257" s="105">
        <f t="shared" si="27"/>
        <v>99.7308784895021</v>
      </c>
      <c r="F257" s="105">
        <f t="shared" si="27"/>
        <v>0</v>
      </c>
      <c r="G257" s="105">
        <f t="shared" si="27"/>
        <v>0</v>
      </c>
      <c r="H257" s="105">
        <f t="shared" si="27"/>
        <v>0</v>
      </c>
      <c r="I257" s="105">
        <f t="shared" si="27"/>
        <v>0</v>
      </c>
      <c r="J257" s="105">
        <f t="shared" si="27"/>
        <v>0</v>
      </c>
      <c r="K257" s="105">
        <f t="shared" si="27"/>
        <v>0</v>
      </c>
      <c r="L257" s="105">
        <f t="shared" si="27"/>
        <v>0</v>
      </c>
      <c r="M257" s="105">
        <f t="shared" si="27"/>
        <v>0</v>
      </c>
      <c r="N257" s="105">
        <f t="shared" si="27"/>
        <v>0</v>
      </c>
      <c r="O257" s="98">
        <f t="shared" si="27"/>
        <v>46694</v>
      </c>
      <c r="P257" s="99">
        <f t="shared" si="17"/>
        <v>99.7330143745061</v>
      </c>
    </row>
    <row r="258" s="10" customFormat="1" ht="42" customHeight="1" spans="1:24">
      <c r="A258" s="100">
        <v>1301</v>
      </c>
      <c r="B258" s="55" t="s">
        <v>484</v>
      </c>
      <c r="C258" s="104">
        <v>46819</v>
      </c>
      <c r="D258" s="104">
        <v>46693</v>
      </c>
      <c r="E258" s="61">
        <f>D258/C258*100</f>
        <v>99.7308784895021</v>
      </c>
      <c r="F258" s="55"/>
      <c r="G258" s="55"/>
      <c r="H258" s="55"/>
      <c r="I258" s="55"/>
      <c r="J258" s="55"/>
      <c r="K258" s="55"/>
      <c r="L258" s="55"/>
      <c r="M258" s="55"/>
      <c r="N258" s="55"/>
      <c r="O258" s="100">
        <v>46694</v>
      </c>
      <c r="P258" s="103">
        <f t="shared" si="17"/>
        <v>99.7330143745061</v>
      </c>
    </row>
    <row r="259" s="10" customFormat="1" ht="60" customHeight="1" spans="1:24">
      <c r="A259" s="107"/>
      <c r="C259" s="108"/>
      <c r="O259" s="109"/>
    </row>
    <row r="260" s="10" customFormat="1" ht="60" customHeight="1" spans="1:24">
      <c r="A260" s="107"/>
      <c r="C260" s="108"/>
      <c r="O260" s="109"/>
    </row>
    <row r="261" s="11" customFormat="1" ht="72" customHeight="1" spans="1:24">
      <c r="A261" s="110" t="s">
        <v>485</v>
      </c>
      <c r="B261" s="110"/>
      <c r="C261" s="111" t="s">
        <v>486</v>
      </c>
      <c r="D261" s="111"/>
      <c r="E261" s="111"/>
      <c r="F261" s="111"/>
      <c r="G261" s="111"/>
      <c r="H261" s="111"/>
      <c r="I261" s="111"/>
      <c r="J261" s="111"/>
      <c r="K261" s="111"/>
      <c r="L261" s="111"/>
      <c r="M261" s="111"/>
      <c r="N261" s="111"/>
      <c r="O261" s="112"/>
      <c r="P261" s="111"/>
      <c r="Q261" s="113"/>
      <c r="R261" s="113"/>
      <c r="S261" s="113"/>
      <c r="T261" s="113"/>
      <c r="U261" s="113"/>
      <c r="V261" s="113"/>
      <c r="W261" s="113"/>
      <c r="X261" s="113"/>
    </row>
    <row r="262" ht="40.5" customHeight="1" spans="1:24">
      <c r="B262" s="114" t="s">
        <v>487</v>
      </c>
      <c r="C262" s="115" t="s">
        <v>488</v>
      </c>
      <c r="D262" s="115"/>
      <c r="E262" s="115"/>
      <c r="F262" s="115"/>
      <c r="G262" s="115"/>
      <c r="H262" s="115"/>
      <c r="I262" s="115"/>
      <c r="J262" s="115"/>
      <c r="K262" s="115"/>
      <c r="L262" s="115"/>
      <c r="M262" s="115"/>
      <c r="N262" s="115"/>
      <c r="O262" s="116"/>
      <c r="P262" s="115"/>
    </row>
    <row r="272" s="12" customFormat="1" spans="1:24">
      <c r="A272" s="3"/>
      <c r="B272" s="24"/>
      <c r="D272" s="14"/>
      <c r="E272" s="14"/>
      <c r="F272" s="14"/>
      <c r="G272" s="14"/>
      <c r="H272" s="14"/>
      <c r="I272" s="14"/>
      <c r="J272" s="15"/>
      <c r="K272" s="16"/>
      <c r="L272" s="16"/>
      <c r="M272" s="16"/>
      <c r="N272" s="16"/>
      <c r="O272" s="17"/>
      <c r="P272" s="16"/>
      <c r="Q272" s="1"/>
      <c r="R272" s="25"/>
      <c r="S272" s="25"/>
      <c r="T272" s="25"/>
      <c r="U272" s="25"/>
      <c r="V272" s="25"/>
      <c r="W272" s="25"/>
      <c r="X272" s="25"/>
    </row>
  </sheetData>
  <mergeCells count="39">
    <mergeCell ref="C2:P2"/>
    <mergeCell ref="C3:P3"/>
    <mergeCell ref="C4:P4"/>
    <mergeCell ref="C5:P5"/>
    <mergeCell ref="A7:P7"/>
    <mergeCell ref="E10:J10"/>
    <mergeCell ref="F11:G11"/>
    <mergeCell ref="H11:I11"/>
    <mergeCell ref="A261:B261"/>
    <mergeCell ref="C261:P261"/>
    <mergeCell ref="C262:P262"/>
    <mergeCell ref="A10:A12"/>
    <mergeCell ref="A27:A29"/>
    <mergeCell ref="A33:A34"/>
    <mergeCell ref="A35:A36"/>
    <mergeCell ref="A37:A38"/>
    <mergeCell ref="B10:B12"/>
    <mergeCell ref="B27:B29"/>
    <mergeCell ref="B33:B34"/>
    <mergeCell ref="B35:B36"/>
    <mergeCell ref="B37:B38"/>
    <mergeCell ref="C10:C12"/>
    <mergeCell ref="C27:C29"/>
    <mergeCell ref="C33:C34"/>
    <mergeCell ref="C35:C36"/>
    <mergeCell ref="C37:C38"/>
    <mergeCell ref="D10:D12"/>
    <mergeCell ref="E11:E12"/>
    <mergeCell ref="J11:J12"/>
    <mergeCell ref="O10:O12"/>
    <mergeCell ref="O27:O29"/>
    <mergeCell ref="O33:O34"/>
    <mergeCell ref="O35:O36"/>
    <mergeCell ref="O37:O38"/>
    <mergeCell ref="P10:P12"/>
    <mergeCell ref="P27:P29"/>
    <mergeCell ref="P33:P34"/>
    <mergeCell ref="P35:P36"/>
    <mergeCell ref="P37:P38"/>
  </mergeCells>
  <printOptions horizontalCentered="1"/>
  <pageMargins left="1.37795275590551" right="0.393700787401575" top="0.78740157480315" bottom="0.590551181102362" header="0.511811023622047" footer="0.511811023622047"/>
  <pageSetup paperSize="9" scale="62" pageOrder="overThenDown" orientation="portrait"/>
  <headerFooter alignWithMargins="0" scaleWithDoc="0"/>
  <legacyDrawing r:id="rId2"/>
</worksheet>
</file>

<file path=docProps/app.xml><?xml version="1.0" encoding="utf-8"?>
<Properties xmlns="http://schemas.openxmlformats.org/officeDocument/2006/extended-properties" xmlns:vt="http://schemas.openxmlformats.org/officeDocument/2006/docPropsVTypes">
  <Company>DT3FT-BFH4M-GYYH8-PG9C3-8K2FJ</Company>
  <Application>Microsoft Excel</Application>
  <HeadingPairs>
    <vt:vector size="2" baseType="variant">
      <vt:variant>
        <vt:lpstr>工作表</vt:lpstr>
      </vt:variant>
      <vt:variant>
        <vt:i4>1</vt:i4>
      </vt:variant>
    </vt:vector>
  </HeadingPairs>
  <TitlesOfParts>
    <vt:vector size="1" baseType="lpstr">
      <vt:lpstr>2025 год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403-4</dc:creator>
  <cp:lastModifiedBy>Пользователь</cp:lastModifiedBy>
  <dcterms:created xsi:type="dcterms:W3CDTF">2004-12-09T14:08:00Z</dcterms:created>
  <cp:lastPrinted>2026-05-26T12:22:00Z</cp:lastPrinted>
  <dcterms:modified xsi:type="dcterms:W3CDTF">2026-05-26T13:26:03Z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DDC8CD7BB8964DFD9C8CF43279C59138_12</vt:lpwstr>
  </property>
  <property fmtid="{D5CDD505-2E9C-101B-9397-08002B2CF9AE}" pid="3" name="KSOProductBuildVer">
    <vt:lpwstr>1049-12.1.0.26372</vt:lpwstr>
  </property>
  <property fmtid="{D5CDD505-2E9C-101B-9397-08002B2CF9AE}" pid="4" name="CalculationRule">
    <vt:i4>0</vt:i4>
  </property>
</Properties>
</file>